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hrash\OneDrive\Desktop\"/>
    </mc:Choice>
  </mc:AlternateContent>
  <xr:revisionPtr revIDLastSave="5" documentId="13_ncr:1_{FA5D74A2-4759-4366-A61A-6646E4E83FCE}" xr6:coauthVersionLast="47" xr6:coauthVersionMax="47" xr10:uidLastSave="{3BF9C38F-D85D-4961-88B0-F336DC5066FF}"/>
  <bookViews>
    <workbookView xWindow="-120" yWindow="-120" windowWidth="29040" windowHeight="15720" activeTab="2" xr2:uid="{00000000-000D-0000-FFFF-FFFF00000000}"/>
  </bookViews>
  <sheets>
    <sheet name="00 Start Here" sheetId="2" r:id="rId1"/>
    <sheet name="01 Program Profile" sheetId="3" r:id="rId2"/>
    <sheet name="02 Teaching Staff" sheetId="4" r:id="rId3"/>
    <sheet name="03 Students" sheetId="5" r:id="rId4"/>
    <sheet name="04 KPIs" sheetId="6" r:id="rId5"/>
    <sheet name="05 Learning Outcomes" sheetId="7" r:id="rId6"/>
    <sheet name="07 Submission Check" sheetId="8" r:id="rId7"/>
    <sheet name="08 Master Data" sheetId="9" state="hidden" r:id="rId8"/>
    <sheet name="Eligibility requirements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0" l="1"/>
  <c r="P5" i="9" a="1"/>
  <c r="O5" i="9"/>
  <c r="N5" i="9"/>
  <c r="M5" i="9"/>
  <c r="L5" i="9"/>
  <c r="F9" i="8"/>
  <c r="E11" i="2" s="1"/>
  <c r="E9" i="8"/>
  <c r="D11" i="2" s="1"/>
  <c r="G8" i="8"/>
  <c r="F8" i="8"/>
  <c r="E10" i="2" s="1"/>
  <c r="E8" i="8"/>
  <c r="D10" i="2" s="1"/>
  <c r="F7" i="8"/>
  <c r="E9" i="2" s="1"/>
  <c r="E7" i="8"/>
  <c r="D9" i="2" s="1"/>
  <c r="F6" i="8"/>
  <c r="E8" i="2" s="1"/>
  <c r="E6" i="8"/>
  <c r="D8" i="2" s="1"/>
  <c r="F5" i="8"/>
  <c r="E7" i="2" s="1"/>
  <c r="E5" i="8"/>
  <c r="D14" i="8" s="1"/>
  <c r="C4" i="7"/>
  <c r="D19" i="6"/>
  <c r="C19" i="6"/>
  <c r="D18" i="6"/>
  <c r="C18" i="6"/>
  <c r="D17" i="6"/>
  <c r="C17" i="6"/>
  <c r="D16" i="6"/>
  <c r="C16" i="6"/>
  <c r="D15" i="6"/>
  <c r="C15" i="6"/>
  <c r="D14" i="6"/>
  <c r="C14" i="6"/>
  <c r="D13" i="6"/>
  <c r="C13" i="6"/>
  <c r="D12" i="6"/>
  <c r="C12" i="6"/>
  <c r="D11" i="6"/>
  <c r="C11" i="6"/>
  <c r="D10" i="6"/>
  <c r="C10" i="6"/>
  <c r="D9" i="6"/>
  <c r="C9" i="6"/>
  <c r="D8" i="6"/>
  <c r="C8" i="6"/>
  <c r="D7" i="6"/>
  <c r="C7" i="6"/>
  <c r="C4" i="6"/>
  <c r="H11" i="5"/>
  <c r="H10" i="5"/>
  <c r="I10" i="5" s="1"/>
  <c r="H9" i="5"/>
  <c r="I9" i="5" s="1"/>
  <c r="H8" i="5"/>
  <c r="H7" i="5"/>
  <c r="C4" i="5"/>
  <c r="M16" i="4"/>
  <c r="K16" i="4"/>
  <c r="H16" i="4"/>
  <c r="F16" i="4"/>
  <c r="O15" i="4"/>
  <c r="N15" i="4"/>
  <c r="L15" i="4"/>
  <c r="J15" i="4"/>
  <c r="I15" i="4"/>
  <c r="G15" i="4"/>
  <c r="O14" i="4"/>
  <c r="N14" i="4"/>
  <c r="L14" i="4"/>
  <c r="J14" i="4"/>
  <c r="I14" i="4"/>
  <c r="G14" i="4"/>
  <c r="O13" i="4"/>
  <c r="N13" i="4"/>
  <c r="L13" i="4"/>
  <c r="J13" i="4"/>
  <c r="I13" i="4"/>
  <c r="G13" i="4"/>
  <c r="M12" i="4"/>
  <c r="H12" i="4"/>
  <c r="F12" i="4"/>
  <c r="O11" i="4"/>
  <c r="N11" i="4"/>
  <c r="L11" i="4"/>
  <c r="J11" i="4"/>
  <c r="I11" i="4"/>
  <c r="G11" i="4"/>
  <c r="O10" i="4"/>
  <c r="N10" i="4"/>
  <c r="L10" i="4"/>
  <c r="J10" i="4"/>
  <c r="I10" i="4"/>
  <c r="G10" i="4"/>
  <c r="O9" i="4"/>
  <c r="N9" i="4"/>
  <c r="L9" i="4"/>
  <c r="J9" i="4"/>
  <c r="I9" i="4"/>
  <c r="G9" i="4"/>
  <c r="G4" i="4"/>
  <c r="E16" i="3"/>
  <c r="E15" i="3"/>
  <c r="E14" i="3"/>
  <c r="E13" i="3"/>
  <c r="E12" i="3"/>
  <c r="D12" i="2"/>
  <c r="L6" i="9" l="1"/>
  <c r="M6" i="9"/>
  <c r="P6" i="9"/>
  <c r="O6" i="9"/>
  <c r="N6" i="9"/>
  <c r="E13" i="2"/>
  <c r="C32" i="2"/>
  <c r="C33" i="2" s="1"/>
  <c r="D13" i="2"/>
  <c r="D7" i="2"/>
  <c r="O16" i="4"/>
  <c r="N16" i="4" s="1"/>
  <c r="L16" i="4"/>
  <c r="J16" i="4"/>
  <c r="I16" i="4" s="1"/>
  <c r="G16" i="4"/>
  <c r="O12" i="4"/>
  <c r="L12" i="4" s="1"/>
  <c r="N12" i="4"/>
  <c r="J12" i="4"/>
  <c r="I12" i="4" s="1"/>
  <c r="G12" i="4"/>
  <c r="L7" i="9" l="1"/>
  <c r="M7" i="9"/>
  <c r="M8" i="9" s="1"/>
  <c r="P7" i="9"/>
  <c r="P8" i="9" s="1"/>
  <c r="O7" i="9"/>
  <c r="O8" i="9" s="1"/>
  <c r="N7" i="9"/>
  <c r="L8" i="9" l="1"/>
  <c r="M9" i="9"/>
  <c r="M10" i="9" s="1"/>
  <c r="M11" i="9" s="1"/>
  <c r="P9" i="9"/>
  <c r="N8" i="9"/>
  <c r="O9" i="9"/>
  <c r="O10" i="9" s="1"/>
  <c r="L9" i="9" l="1"/>
  <c r="M12" i="9"/>
  <c r="N9" i="9"/>
  <c r="P10" i="9"/>
  <c r="O11" i="9"/>
  <c r="L10" i="9" l="1"/>
  <c r="O12" i="9"/>
  <c r="M13" i="9"/>
  <c r="P11" i="9"/>
  <c r="P12" i="9" s="1"/>
  <c r="N10" i="9"/>
  <c r="L11" i="9" l="1"/>
  <c r="O13" i="9"/>
  <c r="O14" i="9" s="1"/>
  <c r="O15" i="9" s="1"/>
  <c r="O16" i="9" s="1"/>
  <c r="O17" i="9" s="1"/>
  <c r="O18" i="9" s="1"/>
  <c r="O19" i="9" s="1"/>
  <c r="O20" i="9" s="1"/>
  <c r="O21" i="9" s="1"/>
  <c r="O22" i="9" s="1"/>
  <c r="O23" i="9" s="1"/>
  <c r="O24" i="9" s="1"/>
  <c r="O25" i="9" s="1"/>
  <c r="O26" i="9" s="1"/>
  <c r="O27" i="9" s="1"/>
  <c r="O28" i="9" s="1"/>
  <c r="O29" i="9" s="1"/>
  <c r="O30" i="9" s="1"/>
  <c r="O31" i="9" s="1"/>
  <c r="O32" i="9" s="1"/>
  <c r="O33" i="9" s="1"/>
  <c r="O34" i="9" s="1"/>
  <c r="O35" i="9" s="1"/>
  <c r="O36" i="9" s="1"/>
  <c r="O37" i="9" s="1"/>
  <c r="O38" i="9" s="1"/>
  <c r="O39" i="9" s="1"/>
  <c r="O40" i="9" s="1"/>
  <c r="O41" i="9" s="1"/>
  <c r="O42" i="9" s="1"/>
  <c r="O43" i="9" s="1"/>
  <c r="O44" i="9" s="1"/>
  <c r="O45" i="9" s="1"/>
  <c r="O46" i="9" s="1"/>
  <c r="O47" i="9" s="1"/>
  <c r="O48" i="9" s="1"/>
  <c r="O49" i="9" s="1"/>
  <c r="O50" i="9" s="1"/>
  <c r="O51" i="9" s="1"/>
  <c r="O52" i="9" s="1"/>
  <c r="O53" i="9" s="1"/>
  <c r="O54" i="9" s="1"/>
  <c r="O55" i="9" s="1"/>
  <c r="O56" i="9" s="1"/>
  <c r="O57" i="9" s="1"/>
  <c r="O58" i="9" s="1"/>
  <c r="O59" i="9" s="1"/>
  <c r="O60" i="9" s="1"/>
  <c r="O61" i="9" s="1"/>
  <c r="O62" i="9" s="1"/>
  <c r="O63" i="9" s="1"/>
  <c r="O64" i="9" s="1"/>
  <c r="O65" i="9" s="1"/>
  <c r="O66" i="9" s="1"/>
  <c r="O67" i="9" s="1"/>
  <c r="O68" i="9" s="1"/>
  <c r="O69" i="9" s="1"/>
  <c r="O70" i="9" s="1"/>
  <c r="O71" i="9" s="1"/>
  <c r="O72" i="9" s="1"/>
  <c r="O73" i="9" s="1"/>
  <c r="O74" i="9" s="1"/>
  <c r="O75" i="9" s="1"/>
  <c r="O76" i="9" s="1"/>
  <c r="O77" i="9" s="1"/>
  <c r="O78" i="9" s="1"/>
  <c r="O79" i="9" s="1"/>
  <c r="O80" i="9" s="1"/>
  <c r="O81" i="9" s="1"/>
  <c r="O82" i="9" s="1"/>
  <c r="O83" i="9" s="1"/>
  <c r="O84" i="9" s="1"/>
  <c r="O85" i="9" s="1"/>
  <c r="O86" i="9" s="1"/>
  <c r="O87" i="9" s="1"/>
  <c r="O88" i="9" s="1"/>
  <c r="O89" i="9" s="1"/>
  <c r="O90" i="9" s="1"/>
  <c r="O91" i="9" s="1"/>
  <c r="O92" i="9" s="1"/>
  <c r="O93" i="9" s="1"/>
  <c r="O94" i="9" s="1"/>
  <c r="O95" i="9" s="1"/>
  <c r="O96" i="9" s="1"/>
  <c r="O97" i="9" s="1"/>
  <c r="O98" i="9" s="1"/>
  <c r="O99" i="9" s="1"/>
  <c r="O100" i="9" s="1"/>
  <c r="O101" i="9" s="1"/>
  <c r="O102" i="9" s="1"/>
  <c r="O103" i="9" s="1"/>
  <c r="O104" i="9" s="1"/>
  <c r="O105" i="9" s="1"/>
  <c r="O106" i="9" s="1"/>
  <c r="O107" i="9" s="1"/>
  <c r="O108" i="9" s="1"/>
  <c r="O109" i="9" s="1"/>
  <c r="O110" i="9" s="1"/>
  <c r="O111" i="9" s="1"/>
  <c r="O112" i="9" s="1"/>
  <c r="O113" i="9" s="1"/>
  <c r="O114" i="9" s="1"/>
  <c r="O115" i="9" s="1"/>
  <c r="O116" i="9" s="1"/>
  <c r="O117" i="9" s="1"/>
  <c r="O118" i="9" s="1"/>
  <c r="O119" i="9" s="1"/>
  <c r="O120" i="9" s="1"/>
  <c r="O121" i="9" s="1"/>
  <c r="O122" i="9" s="1"/>
  <c r="O123" i="9" s="1"/>
  <c r="O124" i="9" s="1"/>
  <c r="O125" i="9" s="1"/>
  <c r="O126" i="9" s="1"/>
  <c r="O127" i="9" s="1"/>
  <c r="O128" i="9" s="1"/>
  <c r="O129" i="9" s="1"/>
  <c r="O130" i="9" s="1"/>
  <c r="O131" i="9" s="1"/>
  <c r="O132" i="9" s="1"/>
  <c r="O133" i="9" s="1"/>
  <c r="O134" i="9" s="1"/>
  <c r="O135" i="9" s="1"/>
  <c r="O136" i="9" s="1"/>
  <c r="O137" i="9" s="1"/>
  <c r="O138" i="9" s="1"/>
  <c r="O139" i="9" s="1"/>
  <c r="O140" i="9" s="1"/>
  <c r="O141" i="9" s="1"/>
  <c r="O142" i="9" s="1"/>
  <c r="O143" i="9" s="1"/>
  <c r="O144" i="9" s="1"/>
  <c r="O145" i="9" s="1"/>
  <c r="O146" i="9" s="1"/>
  <c r="O147" i="9" s="1"/>
  <c r="O148" i="9" s="1"/>
  <c r="O149" i="9" s="1"/>
  <c r="O150" i="9" s="1"/>
  <c r="O151" i="9" s="1"/>
  <c r="O152" i="9" s="1"/>
  <c r="O153" i="9" s="1"/>
  <c r="O154" i="9" s="1"/>
  <c r="O155" i="9" s="1"/>
  <c r="O156" i="9" s="1"/>
  <c r="O157" i="9" s="1"/>
  <c r="O158" i="9" s="1"/>
  <c r="O159" i="9" s="1"/>
  <c r="O160" i="9" s="1"/>
  <c r="O161" i="9" s="1"/>
  <c r="O162" i="9" s="1"/>
  <c r="O163" i="9" s="1"/>
  <c r="O164" i="9" s="1"/>
  <c r="O165" i="9" s="1"/>
  <c r="O166" i="9" s="1"/>
  <c r="O167" i="9" s="1"/>
  <c r="O168" i="9" s="1"/>
  <c r="O169" i="9" s="1"/>
  <c r="O170" i="9" s="1"/>
  <c r="O171" i="9" s="1"/>
  <c r="O172" i="9" s="1"/>
  <c r="O173" i="9" s="1"/>
  <c r="O174" i="9" s="1"/>
  <c r="O175" i="9" s="1"/>
  <c r="O176" i="9" s="1"/>
  <c r="O177" i="9" s="1"/>
  <c r="O178" i="9" s="1"/>
  <c r="O179" i="9" s="1"/>
  <c r="O180" i="9" s="1"/>
  <c r="O181" i="9" s="1"/>
  <c r="O182" i="9" s="1"/>
  <c r="O183" i="9" s="1"/>
  <c r="O184" i="9" s="1"/>
  <c r="O185" i="9" s="1"/>
  <c r="O186" i="9" s="1"/>
  <c r="O187" i="9" s="1"/>
  <c r="O188" i="9" s="1"/>
  <c r="O189" i="9" s="1"/>
  <c r="O190" i="9" s="1"/>
  <c r="O191" i="9" s="1"/>
  <c r="O192" i="9" s="1"/>
  <c r="O193" i="9" s="1"/>
  <c r="O194" i="9" s="1"/>
  <c r="O195" i="9" s="1"/>
  <c r="O196" i="9" s="1"/>
  <c r="O197" i="9" s="1"/>
  <c r="O198" i="9" s="1"/>
  <c r="O199" i="9" s="1"/>
  <c r="O200" i="9" s="1"/>
  <c r="O201" i="9" s="1"/>
  <c r="O202" i="9" s="1"/>
  <c r="O203" i="9" s="1"/>
  <c r="O204" i="9" s="1"/>
  <c r="O205" i="9" s="1"/>
  <c r="O206" i="9" s="1"/>
  <c r="O207" i="9" s="1"/>
  <c r="O208" i="9" s="1"/>
  <c r="O209" i="9" s="1"/>
  <c r="O210" i="9" s="1"/>
  <c r="O211" i="9" s="1"/>
  <c r="O212" i="9" s="1"/>
  <c r="O213" i="9" s="1"/>
  <c r="O214" i="9" s="1"/>
  <c r="O215" i="9" s="1"/>
  <c r="O216" i="9" s="1"/>
  <c r="O217" i="9" s="1"/>
  <c r="O218" i="9" s="1"/>
  <c r="O219" i="9" s="1"/>
  <c r="O220" i="9" s="1"/>
  <c r="O221" i="9" s="1"/>
  <c r="O222" i="9" s="1"/>
  <c r="O223" i="9" s="1"/>
  <c r="O224" i="9" s="1"/>
  <c r="O225" i="9" s="1"/>
  <c r="O226" i="9" s="1"/>
  <c r="O227" i="9" s="1"/>
  <c r="O228" i="9" s="1"/>
  <c r="O229" i="9" s="1"/>
  <c r="O230" i="9" s="1"/>
  <c r="O231" i="9" s="1"/>
  <c r="O232" i="9" s="1"/>
  <c r="O233" i="9" s="1"/>
  <c r="O234" i="9" s="1"/>
  <c r="O235" i="9" s="1"/>
  <c r="O236" i="9" s="1"/>
  <c r="O237" i="9" s="1"/>
  <c r="O238" i="9" s="1"/>
  <c r="O239" i="9" s="1"/>
  <c r="O240" i="9" s="1"/>
  <c r="O241" i="9" s="1"/>
  <c r="O242" i="9" s="1"/>
  <c r="O243" i="9" s="1"/>
  <c r="O244" i="9" s="1"/>
  <c r="O245" i="9" s="1"/>
  <c r="O246" i="9" s="1"/>
  <c r="O247" i="9" s="1"/>
  <c r="O248" i="9" s="1"/>
  <c r="O249" i="9" s="1"/>
  <c r="O250" i="9" s="1"/>
  <c r="O251" i="9" s="1"/>
  <c r="O252" i="9" s="1"/>
  <c r="O253" i="9" s="1"/>
  <c r="O254" i="9" s="1"/>
  <c r="O255" i="9" s="1"/>
  <c r="O256" i="9" s="1"/>
  <c r="O257" i="9" s="1"/>
  <c r="O258" i="9" s="1"/>
  <c r="O259" i="9" s="1"/>
  <c r="O260" i="9" s="1"/>
  <c r="O261" i="9" s="1"/>
  <c r="O262" i="9" s="1"/>
  <c r="O263" i="9" s="1"/>
  <c r="O264" i="9" s="1"/>
  <c r="O265" i="9" s="1"/>
  <c r="O266" i="9" s="1"/>
  <c r="O267" i="9" s="1"/>
  <c r="O268" i="9" s="1"/>
  <c r="O269" i="9" s="1"/>
  <c r="O270" i="9" s="1"/>
  <c r="O271" i="9" s="1"/>
  <c r="O272" i="9" s="1"/>
  <c r="O273" i="9" s="1"/>
  <c r="O274" i="9" s="1"/>
  <c r="O275" i="9" s="1"/>
  <c r="O276" i="9" s="1"/>
  <c r="O277" i="9" s="1"/>
  <c r="O278" i="9" s="1"/>
  <c r="O279" i="9" s="1"/>
  <c r="O280" i="9" s="1"/>
  <c r="O281" i="9" s="1"/>
  <c r="O282" i="9" s="1"/>
  <c r="O283" i="9" s="1"/>
  <c r="O284" i="9" s="1"/>
  <c r="O285" i="9" s="1"/>
  <c r="O286" i="9" s="1"/>
  <c r="O287" i="9" s="1"/>
  <c r="O288" i="9" s="1"/>
  <c r="O289" i="9" s="1"/>
  <c r="O290" i="9" s="1"/>
  <c r="O291" i="9" s="1"/>
  <c r="O292" i="9" s="1"/>
  <c r="O293" i="9" s="1"/>
  <c r="O294" i="9" s="1"/>
  <c r="O295" i="9" s="1"/>
  <c r="O296" i="9" s="1"/>
  <c r="O297" i="9" s="1"/>
  <c r="O298" i="9" s="1"/>
  <c r="O299" i="9" s="1"/>
  <c r="O300" i="9" s="1"/>
  <c r="O301" i="9" s="1"/>
  <c r="O302" i="9" s="1"/>
  <c r="O303" i="9" s="1"/>
  <c r="O304" i="9" s="1"/>
  <c r="M14" i="9"/>
  <c r="N11" i="9"/>
  <c r="P13" i="9"/>
  <c r="P14" i="9" s="1"/>
  <c r="L12" i="9" l="1"/>
  <c r="M15" i="9"/>
  <c r="M16" i="9" s="1"/>
  <c r="N12" i="9"/>
  <c r="N13" i="9" s="1"/>
  <c r="N14" i="9" s="1"/>
  <c r="N15" i="9" s="1"/>
  <c r="N16" i="9" s="1"/>
  <c r="N17" i="9" s="1"/>
  <c r="N18" i="9" s="1"/>
  <c r="N19" i="9" s="1"/>
  <c r="N20" i="9" s="1"/>
  <c r="N21" i="9" s="1"/>
  <c r="N22" i="9" s="1"/>
  <c r="N23" i="9" s="1"/>
  <c r="N24" i="9" s="1"/>
  <c r="N25" i="9" s="1"/>
  <c r="N26" i="9" s="1"/>
  <c r="N27" i="9" s="1"/>
  <c r="N28" i="9" s="1"/>
  <c r="N29" i="9" s="1"/>
  <c r="N30" i="9" s="1"/>
  <c r="N31" i="9" s="1"/>
  <c r="N32" i="9" s="1"/>
  <c r="P15" i="9"/>
  <c r="L14" i="9" l="1"/>
  <c r="L13" i="9"/>
  <c r="P16" i="9"/>
  <c r="M17" i="9"/>
  <c r="N33" i="9"/>
  <c r="L15" i="9" l="1"/>
  <c r="P17" i="9"/>
  <c r="N34" i="9"/>
  <c r="M18" i="9"/>
  <c r="L16" i="9" l="1"/>
  <c r="L18" i="9"/>
  <c r="L17" i="9"/>
  <c r="P18" i="9"/>
  <c r="N35" i="9"/>
  <c r="M19" i="9"/>
  <c r="L19" i="9" l="1"/>
  <c r="P19" i="9"/>
  <c r="N36" i="9"/>
  <c r="M20" i="9"/>
  <c r="P20" i="9" l="1"/>
  <c r="L20" i="9"/>
  <c r="N37" i="9"/>
  <c r="N38" i="9" s="1"/>
  <c r="N39" i="9" s="1"/>
  <c r="N40" i="9" s="1"/>
  <c r="N41" i="9" s="1"/>
  <c r="N42" i="9" s="1"/>
  <c r="N43" i="9" s="1"/>
  <c r="N44" i="9" s="1"/>
  <c r="N45" i="9" s="1"/>
  <c r="N46" i="9" s="1"/>
  <c r="N47" i="9" s="1"/>
  <c r="N48" i="9" s="1"/>
  <c r="N49" i="9" s="1"/>
  <c r="N50" i="9" s="1"/>
  <c r="N51" i="9" s="1"/>
  <c r="N52" i="9" s="1"/>
  <c r="N53" i="9" s="1"/>
  <c r="N54" i="9" s="1"/>
  <c r="N55" i="9" s="1"/>
  <c r="N56" i="9" s="1"/>
  <c r="N57" i="9" s="1"/>
  <c r="N58" i="9" s="1"/>
  <c r="N59" i="9" s="1"/>
  <c r="N60" i="9" s="1"/>
  <c r="N61" i="9" s="1"/>
  <c r="N62" i="9" s="1"/>
  <c r="N63" i="9" s="1"/>
  <c r="N64" i="9" s="1"/>
  <c r="N65" i="9" s="1"/>
  <c r="N66" i="9" s="1"/>
  <c r="N67" i="9" s="1"/>
  <c r="N68" i="9" s="1"/>
  <c r="N69" i="9" s="1"/>
  <c r="N70" i="9" s="1"/>
  <c r="N71" i="9" s="1"/>
  <c r="N72" i="9" s="1"/>
  <c r="N73" i="9" s="1"/>
  <c r="N74" i="9" s="1"/>
  <c r="N75" i="9" s="1"/>
  <c r="N76" i="9" s="1"/>
  <c r="N77" i="9" s="1"/>
  <c r="N78" i="9" s="1"/>
  <c r="N79" i="9" s="1"/>
  <c r="N80" i="9" s="1"/>
  <c r="N81" i="9" s="1"/>
  <c r="N82" i="9" s="1"/>
  <c r="N83" i="9" s="1"/>
  <c r="N84" i="9" s="1"/>
  <c r="N85" i="9" s="1"/>
  <c r="N86" i="9" s="1"/>
  <c r="N87" i="9" s="1"/>
  <c r="N88" i="9" s="1"/>
  <c r="N89" i="9" s="1"/>
  <c r="N90" i="9" s="1"/>
  <c r="N91" i="9" s="1"/>
  <c r="N92" i="9" s="1"/>
  <c r="N93" i="9" s="1"/>
  <c r="N94" i="9" s="1"/>
  <c r="N95" i="9" s="1"/>
  <c r="N96" i="9" s="1"/>
  <c r="N97" i="9" s="1"/>
  <c r="N98" i="9" s="1"/>
  <c r="N99" i="9" s="1"/>
  <c r="N100" i="9" s="1"/>
  <c r="N101" i="9" s="1"/>
  <c r="N102" i="9" s="1"/>
  <c r="N103" i="9" s="1"/>
  <c r="N104" i="9" s="1"/>
  <c r="N105" i="9" s="1"/>
  <c r="N106" i="9" s="1"/>
  <c r="N107" i="9" s="1"/>
  <c r="N108" i="9" s="1"/>
  <c r="N109" i="9" s="1"/>
  <c r="N110" i="9" s="1"/>
  <c r="N111" i="9" s="1"/>
  <c r="N112" i="9" s="1"/>
  <c r="N113" i="9" s="1"/>
  <c r="N114" i="9" s="1"/>
  <c r="N115" i="9" s="1"/>
  <c r="N116" i="9" s="1"/>
  <c r="N117" i="9" s="1"/>
  <c r="N118" i="9" s="1"/>
  <c r="N119" i="9" s="1"/>
  <c r="N120" i="9" s="1"/>
  <c r="N121" i="9" s="1"/>
  <c r="N122" i="9" s="1"/>
  <c r="N123" i="9" s="1"/>
  <c r="N124" i="9" s="1"/>
  <c r="N125" i="9" s="1"/>
  <c r="N126" i="9" s="1"/>
  <c r="N127" i="9" s="1"/>
  <c r="N128" i="9" s="1"/>
  <c r="N129" i="9" s="1"/>
  <c r="N130" i="9" s="1"/>
  <c r="N131" i="9" s="1"/>
  <c r="N132" i="9" s="1"/>
  <c r="N133" i="9" s="1"/>
  <c r="N134" i="9" s="1"/>
  <c r="N135" i="9" s="1"/>
  <c r="N136" i="9" s="1"/>
  <c r="N137" i="9" s="1"/>
  <c r="N138" i="9" s="1"/>
  <c r="N139" i="9" s="1"/>
  <c r="N140" i="9" s="1"/>
  <c r="N141" i="9" s="1"/>
  <c r="N142" i="9" s="1"/>
  <c r="N143" i="9" s="1"/>
  <c r="N144" i="9" s="1"/>
  <c r="N145" i="9" s="1"/>
  <c r="N146" i="9" s="1"/>
  <c r="N147" i="9" s="1"/>
  <c r="N148" i="9" s="1"/>
  <c r="N149" i="9" s="1"/>
  <c r="N150" i="9" s="1"/>
  <c r="N151" i="9" s="1"/>
  <c r="N152" i="9" s="1"/>
  <c r="N153" i="9" s="1"/>
  <c r="N154" i="9" s="1"/>
  <c r="N155" i="9" s="1"/>
  <c r="N156" i="9" s="1"/>
  <c r="N157" i="9" s="1"/>
  <c r="N158" i="9" s="1"/>
  <c r="N159" i="9" s="1"/>
  <c r="N160" i="9" s="1"/>
  <c r="N161" i="9" s="1"/>
  <c r="N162" i="9" s="1"/>
  <c r="N163" i="9" s="1"/>
  <c r="N164" i="9" s="1"/>
  <c r="N165" i="9" s="1"/>
  <c r="N166" i="9" s="1"/>
  <c r="N167" i="9" s="1"/>
  <c r="N168" i="9" s="1"/>
  <c r="N169" i="9" s="1"/>
  <c r="N170" i="9" s="1"/>
  <c r="N171" i="9" s="1"/>
  <c r="N172" i="9" s="1"/>
  <c r="N173" i="9" s="1"/>
  <c r="N174" i="9" s="1"/>
  <c r="N175" i="9" s="1"/>
  <c r="N176" i="9" s="1"/>
  <c r="N177" i="9" s="1"/>
  <c r="N178" i="9" s="1"/>
  <c r="N179" i="9" s="1"/>
  <c r="N180" i="9" s="1"/>
  <c r="N181" i="9" s="1"/>
  <c r="N182" i="9" s="1"/>
  <c r="N183" i="9" s="1"/>
  <c r="N184" i="9" s="1"/>
  <c r="N185" i="9" s="1"/>
  <c r="N186" i="9" s="1"/>
  <c r="N187" i="9" s="1"/>
  <c r="N188" i="9" s="1"/>
  <c r="N189" i="9" s="1"/>
  <c r="N190" i="9" s="1"/>
  <c r="N191" i="9" s="1"/>
  <c r="N192" i="9" s="1"/>
  <c r="N193" i="9" s="1"/>
  <c r="N194" i="9" s="1"/>
  <c r="N195" i="9" s="1"/>
  <c r="N196" i="9" s="1"/>
  <c r="N197" i="9" s="1"/>
  <c r="N198" i="9" s="1"/>
  <c r="N199" i="9" s="1"/>
  <c r="N200" i="9" s="1"/>
  <c r="N201" i="9" s="1"/>
  <c r="N202" i="9" s="1"/>
  <c r="N203" i="9" s="1"/>
  <c r="N204" i="9" s="1"/>
  <c r="N205" i="9" s="1"/>
  <c r="N206" i="9" s="1"/>
  <c r="N207" i="9" s="1"/>
  <c r="N208" i="9" s="1"/>
  <c r="N209" i="9" s="1"/>
  <c r="N210" i="9" s="1"/>
  <c r="N211" i="9" s="1"/>
  <c r="N212" i="9" s="1"/>
  <c r="N213" i="9" s="1"/>
  <c r="N214" i="9" s="1"/>
  <c r="N215" i="9" s="1"/>
  <c r="N216" i="9" s="1"/>
  <c r="N217" i="9" s="1"/>
  <c r="N218" i="9" s="1"/>
  <c r="N219" i="9" s="1"/>
  <c r="N220" i="9" s="1"/>
  <c r="N221" i="9" s="1"/>
  <c r="N222" i="9" s="1"/>
  <c r="N223" i="9" s="1"/>
  <c r="N224" i="9" s="1"/>
  <c r="N225" i="9" s="1"/>
  <c r="N226" i="9" s="1"/>
  <c r="N227" i="9" s="1"/>
  <c r="N228" i="9" s="1"/>
  <c r="N229" i="9" s="1"/>
  <c r="N230" i="9" s="1"/>
  <c r="N231" i="9" s="1"/>
  <c r="N232" i="9" s="1"/>
  <c r="N233" i="9" s="1"/>
  <c r="N234" i="9" s="1"/>
  <c r="N235" i="9" s="1"/>
  <c r="N236" i="9" s="1"/>
  <c r="N237" i="9" s="1"/>
  <c r="N238" i="9" s="1"/>
  <c r="N239" i="9" s="1"/>
  <c r="N240" i="9" s="1"/>
  <c r="N241" i="9" s="1"/>
  <c r="N242" i="9" s="1"/>
  <c r="N243" i="9" s="1"/>
  <c r="N244" i="9" s="1"/>
  <c r="N245" i="9" s="1"/>
  <c r="N246" i="9" s="1"/>
  <c r="N247" i="9" s="1"/>
  <c r="N248" i="9" s="1"/>
  <c r="N249" i="9" s="1"/>
  <c r="N250" i="9" s="1"/>
  <c r="N251" i="9" s="1"/>
  <c r="N252" i="9" s="1"/>
  <c r="N253" i="9" s="1"/>
  <c r="N254" i="9" s="1"/>
  <c r="N255" i="9" s="1"/>
  <c r="N256" i="9" s="1"/>
  <c r="N257" i="9" s="1"/>
  <c r="N258" i="9" s="1"/>
  <c r="N259" i="9" s="1"/>
  <c r="N260" i="9" s="1"/>
  <c r="N261" i="9" s="1"/>
  <c r="N262" i="9" s="1"/>
  <c r="N263" i="9" s="1"/>
  <c r="N264" i="9" s="1"/>
  <c r="N265" i="9" s="1"/>
  <c r="N266" i="9" s="1"/>
  <c r="N267" i="9" s="1"/>
  <c r="N268" i="9" s="1"/>
  <c r="N269" i="9" s="1"/>
  <c r="N270" i="9" s="1"/>
  <c r="N271" i="9" s="1"/>
  <c r="N272" i="9" s="1"/>
  <c r="N273" i="9" s="1"/>
  <c r="N274" i="9" s="1"/>
  <c r="N275" i="9" s="1"/>
  <c r="N276" i="9" s="1"/>
  <c r="N277" i="9" s="1"/>
  <c r="N278" i="9" s="1"/>
  <c r="N279" i="9" s="1"/>
  <c r="N280" i="9" s="1"/>
  <c r="N281" i="9" s="1"/>
  <c r="N282" i="9" s="1"/>
  <c r="N283" i="9" s="1"/>
  <c r="N284" i="9" s="1"/>
  <c r="N285" i="9" s="1"/>
  <c r="N286" i="9" s="1"/>
  <c r="N287" i="9" s="1"/>
  <c r="N288" i="9" s="1"/>
  <c r="N289" i="9" s="1"/>
  <c r="N290" i="9" s="1"/>
  <c r="N291" i="9" s="1"/>
  <c r="N292" i="9" s="1"/>
  <c r="N293" i="9" s="1"/>
  <c r="N294" i="9" s="1"/>
  <c r="N295" i="9" s="1"/>
  <c r="N296" i="9" s="1"/>
  <c r="N297" i="9" s="1"/>
  <c r="N298" i="9" s="1"/>
  <c r="N299" i="9" s="1"/>
  <c r="N300" i="9" s="1"/>
  <c r="N301" i="9" s="1"/>
  <c r="N302" i="9" s="1"/>
  <c r="N303" i="9" s="1"/>
  <c r="N304" i="9" s="1"/>
  <c r="M21" i="9"/>
  <c r="M22" i="9" s="1"/>
  <c r="P21" i="9" l="1"/>
  <c r="L22" i="9"/>
  <c r="L21" i="9"/>
  <c r="M23" i="9"/>
  <c r="M24" i="9" s="1"/>
  <c r="M25" i="9" s="1"/>
  <c r="M26" i="9" s="1"/>
  <c r="M27" i="9" s="1"/>
  <c r="M28" i="9" s="1"/>
  <c r="M29" i="9" s="1"/>
  <c r="M30" i="9" s="1"/>
  <c r="M31" i="9" s="1"/>
  <c r="M32" i="9" s="1"/>
  <c r="M33" i="9" s="1"/>
  <c r="M34" i="9" s="1"/>
  <c r="M35" i="9" s="1"/>
  <c r="M36" i="9" s="1"/>
  <c r="M37" i="9" s="1"/>
  <c r="M38" i="9" s="1"/>
  <c r="M39" i="9" s="1"/>
  <c r="M40" i="9" s="1"/>
  <c r="M41" i="9" s="1"/>
  <c r="M42" i="9" s="1"/>
  <c r="M43" i="9" s="1"/>
  <c r="M44" i="9" s="1"/>
  <c r="M45" i="9" s="1"/>
  <c r="M46" i="9" s="1"/>
  <c r="M47" i="9" s="1"/>
  <c r="M48" i="9" s="1"/>
  <c r="M49" i="9" s="1"/>
  <c r="M50" i="9" s="1"/>
  <c r="M51" i="9" s="1"/>
  <c r="M52" i="9" s="1"/>
  <c r="M53" i="9" s="1"/>
  <c r="M54" i="9" s="1"/>
  <c r="M55" i="9" s="1"/>
  <c r="M56" i="9" s="1"/>
  <c r="M57" i="9" s="1"/>
  <c r="M58" i="9" s="1"/>
  <c r="M59" i="9" s="1"/>
  <c r="M60" i="9" s="1"/>
  <c r="M61" i="9" s="1"/>
  <c r="M62" i="9" s="1"/>
  <c r="M63" i="9" s="1"/>
  <c r="M64" i="9" s="1"/>
  <c r="M65" i="9" s="1"/>
  <c r="M66" i="9" s="1"/>
  <c r="M67" i="9" s="1"/>
  <c r="M68" i="9" s="1"/>
  <c r="M69" i="9" s="1"/>
  <c r="M70" i="9" s="1"/>
  <c r="M71" i="9" s="1"/>
  <c r="M72" i="9" s="1"/>
  <c r="M73" i="9" s="1"/>
  <c r="M74" i="9" s="1"/>
  <c r="M75" i="9" s="1"/>
  <c r="M76" i="9" s="1"/>
  <c r="M77" i="9" s="1"/>
  <c r="M78" i="9" s="1"/>
  <c r="M79" i="9" s="1"/>
  <c r="M80" i="9" s="1"/>
  <c r="M81" i="9" s="1"/>
  <c r="M82" i="9" s="1"/>
  <c r="M83" i="9" s="1"/>
  <c r="M84" i="9" s="1"/>
  <c r="M85" i="9" s="1"/>
  <c r="M86" i="9" s="1"/>
  <c r="M87" i="9" s="1"/>
  <c r="M88" i="9" s="1"/>
  <c r="M89" i="9" s="1"/>
  <c r="M90" i="9" s="1"/>
  <c r="M91" i="9" s="1"/>
  <c r="M92" i="9" s="1"/>
  <c r="M93" i="9" s="1"/>
  <c r="M94" i="9" s="1"/>
  <c r="M95" i="9" s="1"/>
  <c r="M96" i="9" s="1"/>
  <c r="M97" i="9" s="1"/>
  <c r="M98" i="9" s="1"/>
  <c r="M99" i="9" s="1"/>
  <c r="M100" i="9" s="1"/>
  <c r="M101" i="9" s="1"/>
  <c r="M102" i="9" s="1"/>
  <c r="M103" i="9" s="1"/>
  <c r="M104" i="9" s="1"/>
  <c r="M105" i="9" s="1"/>
  <c r="M106" i="9" s="1"/>
  <c r="M107" i="9" s="1"/>
  <c r="M108" i="9" s="1"/>
  <c r="M109" i="9" s="1"/>
  <c r="M110" i="9" s="1"/>
  <c r="M111" i="9" s="1"/>
  <c r="M112" i="9" s="1"/>
  <c r="M113" i="9" s="1"/>
  <c r="M114" i="9" s="1"/>
  <c r="M115" i="9" s="1"/>
  <c r="M116" i="9" s="1"/>
  <c r="M117" i="9" s="1"/>
  <c r="M118" i="9" s="1"/>
  <c r="M119" i="9" s="1"/>
  <c r="M120" i="9" s="1"/>
  <c r="M121" i="9" s="1"/>
  <c r="M122" i="9" s="1"/>
  <c r="M123" i="9" s="1"/>
  <c r="M124" i="9" s="1"/>
  <c r="M125" i="9" s="1"/>
  <c r="M126" i="9" s="1"/>
  <c r="M127" i="9" s="1"/>
  <c r="M128" i="9" s="1"/>
  <c r="M129" i="9" s="1"/>
  <c r="M130" i="9" s="1"/>
  <c r="M131" i="9" s="1"/>
  <c r="M132" i="9" s="1"/>
  <c r="M133" i="9" s="1"/>
  <c r="M134" i="9" s="1"/>
  <c r="M135" i="9" s="1"/>
  <c r="M136" i="9" s="1"/>
  <c r="M137" i="9" s="1"/>
  <c r="M138" i="9" s="1"/>
  <c r="M139" i="9" s="1"/>
  <c r="M140" i="9" s="1"/>
  <c r="M141" i="9" s="1"/>
  <c r="M142" i="9" s="1"/>
  <c r="M143" i="9" s="1"/>
  <c r="M144" i="9" s="1"/>
  <c r="M145" i="9" s="1"/>
  <c r="M146" i="9" s="1"/>
  <c r="M147" i="9" s="1"/>
  <c r="M148" i="9" s="1"/>
  <c r="M149" i="9" s="1"/>
  <c r="M150" i="9" s="1"/>
  <c r="M151" i="9" s="1"/>
  <c r="M152" i="9" s="1"/>
  <c r="M153" i="9" s="1"/>
  <c r="M154" i="9" s="1"/>
  <c r="M155" i="9" s="1"/>
  <c r="M156" i="9" s="1"/>
  <c r="M157" i="9" s="1"/>
  <c r="M158" i="9" s="1"/>
  <c r="M159" i="9" s="1"/>
  <c r="M160" i="9" s="1"/>
  <c r="M161" i="9" s="1"/>
  <c r="M162" i="9" s="1"/>
  <c r="M163" i="9" s="1"/>
  <c r="M164" i="9" s="1"/>
  <c r="M165" i="9" s="1"/>
  <c r="M166" i="9" s="1"/>
  <c r="M167" i="9" s="1"/>
  <c r="M168" i="9" s="1"/>
  <c r="M169" i="9" s="1"/>
  <c r="M170" i="9" s="1"/>
  <c r="M171" i="9" s="1"/>
  <c r="M172" i="9" s="1"/>
  <c r="M173" i="9" s="1"/>
  <c r="M174" i="9" s="1"/>
  <c r="M175" i="9" s="1"/>
  <c r="M176" i="9" s="1"/>
  <c r="M177" i="9" s="1"/>
  <c r="M178" i="9" s="1"/>
  <c r="M179" i="9" s="1"/>
  <c r="M180" i="9" s="1"/>
  <c r="M181" i="9" s="1"/>
  <c r="M182" i="9" s="1"/>
  <c r="M183" i="9" s="1"/>
  <c r="M184" i="9" s="1"/>
  <c r="M185" i="9" s="1"/>
  <c r="M186" i="9" s="1"/>
  <c r="M187" i="9" s="1"/>
  <c r="M188" i="9" s="1"/>
  <c r="M189" i="9" s="1"/>
  <c r="M190" i="9" s="1"/>
  <c r="M191" i="9" s="1"/>
  <c r="M192" i="9" s="1"/>
  <c r="M193" i="9" s="1"/>
  <c r="M194" i="9" s="1"/>
  <c r="M195" i="9" s="1"/>
  <c r="M196" i="9" s="1"/>
  <c r="M197" i="9" s="1"/>
  <c r="M198" i="9" s="1"/>
  <c r="M199" i="9" s="1"/>
  <c r="M200" i="9" s="1"/>
  <c r="M201" i="9" s="1"/>
  <c r="M202" i="9" s="1"/>
  <c r="M203" i="9" s="1"/>
  <c r="M204" i="9" s="1"/>
  <c r="M205" i="9" s="1"/>
  <c r="M206" i="9" s="1"/>
  <c r="M207" i="9" s="1"/>
  <c r="M208" i="9" s="1"/>
  <c r="M209" i="9" s="1"/>
  <c r="M210" i="9" s="1"/>
  <c r="M211" i="9" s="1"/>
  <c r="M212" i="9" s="1"/>
  <c r="M213" i="9" s="1"/>
  <c r="M214" i="9" s="1"/>
  <c r="M215" i="9" s="1"/>
  <c r="M216" i="9" s="1"/>
  <c r="M217" i="9" s="1"/>
  <c r="M218" i="9" s="1"/>
  <c r="M219" i="9" s="1"/>
  <c r="M220" i="9" s="1"/>
  <c r="M221" i="9" s="1"/>
  <c r="M222" i="9" s="1"/>
  <c r="M223" i="9" s="1"/>
  <c r="M224" i="9" s="1"/>
  <c r="M225" i="9" s="1"/>
  <c r="M226" i="9" s="1"/>
  <c r="M227" i="9" s="1"/>
  <c r="M228" i="9" s="1"/>
  <c r="M229" i="9" s="1"/>
  <c r="M230" i="9" s="1"/>
  <c r="M231" i="9" s="1"/>
  <c r="M232" i="9" s="1"/>
  <c r="M233" i="9" s="1"/>
  <c r="M234" i="9" s="1"/>
  <c r="M235" i="9" s="1"/>
  <c r="M236" i="9" s="1"/>
  <c r="M237" i="9" s="1"/>
  <c r="M238" i="9" s="1"/>
  <c r="M239" i="9" s="1"/>
  <c r="M240" i="9" s="1"/>
  <c r="M241" i="9" s="1"/>
  <c r="M242" i="9" s="1"/>
  <c r="M243" i="9" s="1"/>
  <c r="M244" i="9" s="1"/>
  <c r="M245" i="9" s="1"/>
  <c r="M246" i="9" s="1"/>
  <c r="M247" i="9" s="1"/>
  <c r="M248" i="9" s="1"/>
  <c r="M249" i="9" s="1"/>
  <c r="M250" i="9" s="1"/>
  <c r="M251" i="9" s="1"/>
  <c r="M252" i="9" s="1"/>
  <c r="M253" i="9" s="1"/>
  <c r="M254" i="9" s="1"/>
  <c r="M255" i="9" s="1"/>
  <c r="M256" i="9" s="1"/>
  <c r="M257" i="9" s="1"/>
  <c r="M258" i="9" s="1"/>
  <c r="M259" i="9" s="1"/>
  <c r="M260" i="9" s="1"/>
  <c r="M261" i="9" s="1"/>
  <c r="M262" i="9" s="1"/>
  <c r="M263" i="9" s="1"/>
  <c r="M264" i="9" s="1"/>
  <c r="M265" i="9" s="1"/>
  <c r="M266" i="9" s="1"/>
  <c r="M267" i="9" s="1"/>
  <c r="M268" i="9" s="1"/>
  <c r="M269" i="9" s="1"/>
  <c r="M270" i="9" s="1"/>
  <c r="M271" i="9" s="1"/>
  <c r="M272" i="9" s="1"/>
  <c r="M273" i="9" s="1"/>
  <c r="M274" i="9" s="1"/>
  <c r="M275" i="9" s="1"/>
  <c r="M276" i="9" s="1"/>
  <c r="M277" i="9" s="1"/>
  <c r="M278" i="9" s="1"/>
  <c r="M279" i="9" s="1"/>
  <c r="M280" i="9" s="1"/>
  <c r="M281" i="9" s="1"/>
  <c r="M282" i="9" s="1"/>
  <c r="M283" i="9" s="1"/>
  <c r="M284" i="9" s="1"/>
  <c r="M285" i="9" s="1"/>
  <c r="M286" i="9" s="1"/>
  <c r="M287" i="9" s="1"/>
  <c r="M288" i="9" s="1"/>
  <c r="M289" i="9" s="1"/>
  <c r="M290" i="9" s="1"/>
  <c r="M291" i="9" s="1"/>
  <c r="M292" i="9" s="1"/>
  <c r="M293" i="9" s="1"/>
  <c r="M294" i="9" s="1"/>
  <c r="M295" i="9" s="1"/>
  <c r="M296" i="9" s="1"/>
  <c r="M297" i="9" s="1"/>
  <c r="M298" i="9" s="1"/>
  <c r="M299" i="9" s="1"/>
  <c r="M300" i="9" s="1"/>
  <c r="M301" i="9" s="1"/>
  <c r="M302" i="9" s="1"/>
  <c r="M303" i="9" s="1"/>
  <c r="M304" i="9" s="1"/>
  <c r="P22" i="9" l="1"/>
  <c r="L23" i="9"/>
  <c r="P23" i="9" l="1"/>
  <c r="P24" i="9"/>
  <c r="P25" i="9" s="1"/>
  <c r="P26" i="9" s="1"/>
  <c r="P27" i="9" s="1"/>
  <c r="P28" i="9" s="1"/>
  <c r="P29" i="9" s="1"/>
  <c r="P30" i="9" s="1"/>
  <c r="P31" i="9" s="1"/>
  <c r="P32" i="9" s="1"/>
  <c r="P33" i="9" s="1"/>
  <c r="P34" i="9" s="1"/>
  <c r="P35" i="9" s="1"/>
  <c r="P36" i="9" s="1"/>
  <c r="P37" i="9" s="1"/>
  <c r="P38" i="9" s="1"/>
  <c r="P39" i="9" s="1"/>
  <c r="P40" i="9" s="1"/>
  <c r="P41" i="9" s="1"/>
  <c r="P42" i="9" s="1"/>
  <c r="P43" i="9" s="1"/>
  <c r="P44" i="9" s="1"/>
  <c r="P45" i="9" s="1"/>
  <c r="P46" i="9" s="1"/>
  <c r="P47" i="9" s="1"/>
  <c r="P48" i="9" s="1"/>
  <c r="P49" i="9" s="1"/>
  <c r="P50" i="9" s="1"/>
  <c r="P51" i="9" s="1"/>
  <c r="P52" i="9" s="1"/>
  <c r="P53" i="9" s="1"/>
  <c r="P54" i="9" s="1"/>
  <c r="P55" i="9" s="1"/>
  <c r="P56" i="9" s="1"/>
  <c r="P57" i="9" s="1"/>
  <c r="P58" i="9" s="1"/>
  <c r="P59" i="9" s="1"/>
  <c r="P60" i="9" s="1"/>
  <c r="P61" i="9" s="1"/>
  <c r="P62" i="9" s="1"/>
  <c r="P63" i="9" s="1"/>
  <c r="P64" i="9" s="1"/>
  <c r="P65" i="9" s="1"/>
  <c r="P66" i="9" s="1"/>
  <c r="P67" i="9" s="1"/>
  <c r="P68" i="9" s="1"/>
  <c r="P69" i="9" s="1"/>
  <c r="P70" i="9" s="1"/>
  <c r="P71" i="9" s="1"/>
  <c r="P72" i="9" s="1"/>
  <c r="P73" i="9" s="1"/>
  <c r="P74" i="9" s="1"/>
  <c r="P75" i="9" s="1"/>
  <c r="P76" i="9" s="1"/>
  <c r="P77" i="9" s="1"/>
  <c r="P78" i="9" s="1"/>
  <c r="P79" i="9" s="1"/>
  <c r="P80" i="9" s="1"/>
  <c r="P81" i="9" s="1"/>
  <c r="P82" i="9" s="1"/>
  <c r="P83" i="9" s="1"/>
  <c r="P84" i="9" s="1"/>
  <c r="P85" i="9" s="1"/>
  <c r="P86" i="9" s="1"/>
  <c r="P87" i="9" s="1"/>
  <c r="P88" i="9" s="1"/>
  <c r="P89" i="9" s="1"/>
  <c r="P90" i="9" s="1"/>
  <c r="P91" i="9" s="1"/>
  <c r="P92" i="9" s="1"/>
  <c r="P93" i="9" s="1"/>
  <c r="P94" i="9" s="1"/>
  <c r="P95" i="9" s="1"/>
  <c r="P96" i="9" s="1"/>
  <c r="P97" i="9" s="1"/>
  <c r="P98" i="9" s="1"/>
  <c r="P99" i="9" s="1"/>
  <c r="P100" i="9" s="1"/>
  <c r="P101" i="9" s="1"/>
  <c r="P102" i="9" s="1"/>
  <c r="P103" i="9" s="1"/>
  <c r="P104" i="9" s="1"/>
  <c r="P105" i="9" s="1"/>
  <c r="P106" i="9" s="1"/>
  <c r="P107" i="9" s="1"/>
  <c r="P108" i="9" s="1"/>
  <c r="P109" i="9" s="1"/>
  <c r="P110" i="9" s="1"/>
  <c r="P111" i="9" s="1"/>
  <c r="P112" i="9" s="1"/>
  <c r="P113" i="9" s="1"/>
  <c r="P114" i="9" s="1"/>
  <c r="P115" i="9" s="1"/>
  <c r="P116" i="9" s="1"/>
  <c r="P117" i="9" s="1"/>
  <c r="P118" i="9" s="1"/>
  <c r="P119" i="9" s="1"/>
  <c r="P120" i="9" s="1"/>
  <c r="P121" i="9" s="1"/>
  <c r="P122" i="9" s="1"/>
  <c r="P123" i="9" s="1"/>
  <c r="P124" i="9" s="1"/>
  <c r="P125" i="9" s="1"/>
  <c r="P126" i="9" s="1"/>
  <c r="P127" i="9" s="1"/>
  <c r="P128" i="9" s="1"/>
  <c r="P129" i="9" s="1"/>
  <c r="P130" i="9" s="1"/>
  <c r="P131" i="9" s="1"/>
  <c r="P132" i="9" s="1"/>
  <c r="P133" i="9" s="1"/>
  <c r="P134" i="9" s="1"/>
  <c r="P135" i="9" s="1"/>
  <c r="P136" i="9" s="1"/>
  <c r="P137" i="9" s="1"/>
  <c r="P138" i="9" s="1"/>
  <c r="P139" i="9" s="1"/>
  <c r="P140" i="9" s="1"/>
  <c r="P141" i="9" s="1"/>
  <c r="P142" i="9" s="1"/>
  <c r="P143" i="9" s="1"/>
  <c r="P144" i="9" s="1"/>
  <c r="P145" i="9" s="1"/>
  <c r="P146" i="9" s="1"/>
  <c r="P147" i="9" s="1"/>
  <c r="P148" i="9" s="1"/>
  <c r="P149" i="9" s="1"/>
  <c r="P150" i="9" s="1"/>
  <c r="P151" i="9" s="1"/>
  <c r="P152" i="9" s="1"/>
  <c r="P153" i="9" s="1"/>
  <c r="P154" i="9" s="1"/>
  <c r="P155" i="9" s="1"/>
  <c r="P156" i="9" s="1"/>
  <c r="P157" i="9" s="1"/>
  <c r="P158" i="9" s="1"/>
  <c r="P159" i="9" s="1"/>
  <c r="P160" i="9" s="1"/>
  <c r="P161" i="9" s="1"/>
  <c r="P162" i="9" s="1"/>
  <c r="P163" i="9" s="1"/>
  <c r="P164" i="9" s="1"/>
  <c r="P165" i="9" s="1"/>
  <c r="P166" i="9" s="1"/>
  <c r="P167" i="9" s="1"/>
  <c r="P168" i="9" s="1"/>
  <c r="P169" i="9" s="1"/>
  <c r="P170" i="9" s="1"/>
  <c r="P171" i="9" s="1"/>
  <c r="P172" i="9" s="1"/>
  <c r="P173" i="9" s="1"/>
  <c r="P174" i="9" s="1"/>
  <c r="P175" i="9" s="1"/>
  <c r="P176" i="9" s="1"/>
  <c r="P177" i="9" s="1"/>
  <c r="P178" i="9" s="1"/>
  <c r="P179" i="9" s="1"/>
  <c r="P180" i="9" s="1"/>
  <c r="P181" i="9" s="1"/>
  <c r="P182" i="9" s="1"/>
  <c r="P183" i="9" s="1"/>
  <c r="P184" i="9" s="1"/>
  <c r="P185" i="9" s="1"/>
  <c r="P186" i="9" s="1"/>
  <c r="P187" i="9" s="1"/>
  <c r="P188" i="9" s="1"/>
  <c r="P189" i="9" s="1"/>
  <c r="P190" i="9" s="1"/>
  <c r="P191" i="9" s="1"/>
  <c r="P192" i="9" s="1"/>
  <c r="P193" i="9" s="1"/>
  <c r="P194" i="9" s="1"/>
  <c r="P195" i="9" s="1"/>
  <c r="P196" i="9" s="1"/>
  <c r="P197" i="9" s="1"/>
  <c r="P198" i="9" s="1"/>
  <c r="P199" i="9" s="1"/>
  <c r="P200" i="9" s="1"/>
  <c r="P201" i="9" s="1"/>
  <c r="P202" i="9" s="1"/>
  <c r="P203" i="9" s="1"/>
  <c r="P204" i="9" s="1"/>
  <c r="P205" i="9" s="1"/>
  <c r="P206" i="9" s="1"/>
  <c r="P207" i="9" s="1"/>
  <c r="P208" i="9" s="1"/>
  <c r="P209" i="9" s="1"/>
  <c r="P210" i="9" s="1"/>
  <c r="P211" i="9" s="1"/>
  <c r="P212" i="9" s="1"/>
  <c r="P213" i="9" s="1"/>
  <c r="P214" i="9" s="1"/>
  <c r="P215" i="9" s="1"/>
  <c r="P216" i="9" s="1"/>
  <c r="P217" i="9" s="1"/>
  <c r="P218" i="9" s="1"/>
  <c r="P219" i="9" s="1"/>
  <c r="P220" i="9" s="1"/>
  <c r="P221" i="9" s="1"/>
  <c r="P222" i="9" s="1"/>
  <c r="P223" i="9" s="1"/>
  <c r="P224" i="9" s="1"/>
  <c r="P225" i="9" s="1"/>
  <c r="P226" i="9" s="1"/>
  <c r="P227" i="9" s="1"/>
  <c r="P228" i="9" s="1"/>
  <c r="P229" i="9" s="1"/>
  <c r="P230" i="9" s="1"/>
  <c r="P231" i="9" s="1"/>
  <c r="P232" i="9" s="1"/>
  <c r="P233" i="9" s="1"/>
  <c r="P234" i="9" s="1"/>
  <c r="P235" i="9" s="1"/>
  <c r="P236" i="9" s="1"/>
  <c r="P237" i="9" s="1"/>
  <c r="P238" i="9" s="1"/>
  <c r="P239" i="9" s="1"/>
  <c r="P240" i="9" s="1"/>
  <c r="P241" i="9" s="1"/>
  <c r="P242" i="9" s="1"/>
  <c r="P243" i="9" s="1"/>
  <c r="P244" i="9" s="1"/>
  <c r="P245" i="9" s="1"/>
  <c r="P246" i="9" s="1"/>
  <c r="P247" i="9" s="1"/>
  <c r="P248" i="9" s="1"/>
  <c r="P249" i="9" s="1"/>
  <c r="P250" i="9" s="1"/>
  <c r="P251" i="9" s="1"/>
  <c r="P252" i="9" s="1"/>
  <c r="P253" i="9" s="1"/>
  <c r="P254" i="9" s="1"/>
  <c r="P255" i="9" s="1"/>
  <c r="P256" i="9" s="1"/>
  <c r="P257" i="9" s="1"/>
  <c r="P258" i="9" s="1"/>
  <c r="P259" i="9" s="1"/>
  <c r="P260" i="9" s="1"/>
  <c r="P261" i="9" s="1"/>
  <c r="P262" i="9" s="1"/>
  <c r="P263" i="9" s="1"/>
  <c r="P264" i="9" s="1"/>
  <c r="P265" i="9" s="1"/>
  <c r="P266" i="9" s="1"/>
  <c r="P267" i="9" s="1"/>
  <c r="P268" i="9" s="1"/>
  <c r="P269" i="9" s="1"/>
  <c r="P270" i="9" s="1"/>
  <c r="P271" i="9" s="1"/>
  <c r="P272" i="9" s="1"/>
  <c r="P273" i="9" s="1"/>
  <c r="P274" i="9" s="1"/>
  <c r="P275" i="9" s="1"/>
  <c r="P276" i="9" s="1"/>
  <c r="P277" i="9" s="1"/>
  <c r="P278" i="9" s="1"/>
  <c r="P279" i="9" s="1"/>
  <c r="P280" i="9" s="1"/>
  <c r="P281" i="9" s="1"/>
  <c r="P282" i="9" s="1"/>
  <c r="P283" i="9" s="1"/>
  <c r="P284" i="9" s="1"/>
  <c r="P285" i="9" s="1"/>
  <c r="P286" i="9" s="1"/>
  <c r="P287" i="9" s="1"/>
  <c r="P288" i="9" s="1"/>
  <c r="P289" i="9" s="1"/>
  <c r="P290" i="9" s="1"/>
  <c r="P291" i="9" s="1"/>
  <c r="P292" i="9" s="1"/>
  <c r="P293" i="9" s="1"/>
  <c r="P294" i="9" s="1"/>
  <c r="P295" i="9" s="1"/>
  <c r="P296" i="9" s="1"/>
  <c r="P297" i="9" s="1"/>
  <c r="P298" i="9" s="1"/>
  <c r="P299" i="9" s="1"/>
  <c r="P300" i="9" s="1"/>
  <c r="P301" i="9" s="1"/>
  <c r="P302" i="9" s="1"/>
  <c r="P303" i="9" s="1"/>
  <c r="P304" i="9" s="1"/>
  <c r="L24" i="9"/>
  <c r="L25" i="9" l="1"/>
  <c r="L26" i="9" l="1"/>
  <c r="L27" i="9"/>
  <c r="L28" i="9" l="1"/>
  <c r="L29" i="9" l="1"/>
  <c r="L30" i="9"/>
  <c r="L32" i="9"/>
  <c r="L31" i="9"/>
  <c r="L33" i="9"/>
  <c r="L34" i="9" l="1"/>
  <c r="L35" i="9" l="1"/>
  <c r="L36" i="9" l="1"/>
  <c r="L37" i="9" s="1"/>
  <c r="L38" i="9" s="1"/>
  <c r="L39" i="9" s="1"/>
  <c r="L40" i="9" s="1"/>
  <c r="L41" i="9" s="1"/>
  <c r="L42" i="9" s="1"/>
  <c r="L43" i="9"/>
  <c r="L44" i="9" s="1"/>
  <c r="L45" i="9" s="1"/>
  <c r="L46" i="9" s="1"/>
  <c r="L47" i="9" s="1"/>
  <c r="L48" i="9" s="1"/>
  <c r="L49" i="9" s="1"/>
  <c r="L50" i="9" s="1"/>
  <c r="L51" i="9" s="1"/>
  <c r="L52" i="9" s="1"/>
  <c r="L53" i="9" s="1"/>
  <c r="L54" i="9" s="1"/>
  <c r="L55" i="9" s="1"/>
  <c r="L56" i="9" s="1"/>
  <c r="L57" i="9" s="1"/>
  <c r="L58" i="9" s="1"/>
  <c r="L59" i="9" s="1"/>
  <c r="L60" i="9" s="1"/>
  <c r="L61" i="9" s="1"/>
  <c r="L62" i="9" s="1"/>
  <c r="L63" i="9" s="1"/>
  <c r="L64" i="9" s="1"/>
  <c r="L65" i="9" s="1"/>
  <c r="L66" i="9" s="1"/>
  <c r="L67" i="9" s="1"/>
  <c r="L68" i="9" s="1"/>
  <c r="L69" i="9" s="1"/>
  <c r="L70" i="9" s="1"/>
  <c r="L71" i="9" s="1"/>
  <c r="L72" i="9" s="1"/>
  <c r="L73" i="9" s="1"/>
  <c r="L74" i="9" s="1"/>
  <c r="L75" i="9" s="1"/>
  <c r="L76" i="9" s="1"/>
  <c r="L77" i="9" s="1"/>
  <c r="L78" i="9" s="1"/>
  <c r="L79" i="9" s="1"/>
  <c r="L80" i="9" s="1"/>
  <c r="L81" i="9" s="1"/>
  <c r="L82" i="9" s="1"/>
  <c r="L83" i="9" s="1"/>
  <c r="L84" i="9" s="1"/>
  <c r="L85" i="9" s="1"/>
  <c r="L86" i="9" s="1"/>
  <c r="L87" i="9" s="1"/>
  <c r="L88" i="9" s="1"/>
  <c r="L89" i="9" s="1"/>
  <c r="L90" i="9" s="1"/>
  <c r="L91" i="9" s="1"/>
  <c r="L92" i="9" s="1"/>
  <c r="L93" i="9" s="1"/>
  <c r="L94" i="9" s="1"/>
  <c r="L95" i="9" s="1"/>
  <c r="L96" i="9" s="1"/>
  <c r="L97" i="9" s="1"/>
  <c r="L98" i="9" s="1"/>
  <c r="L99" i="9" s="1"/>
  <c r="L100" i="9" s="1"/>
  <c r="L101" i="9" s="1"/>
  <c r="L102" i="9" s="1"/>
  <c r="L103" i="9" s="1"/>
  <c r="L104" i="9" s="1"/>
  <c r="L105" i="9" s="1"/>
  <c r="L106" i="9" s="1"/>
  <c r="L107" i="9" s="1"/>
  <c r="L108" i="9" s="1"/>
  <c r="L109" i="9" s="1"/>
  <c r="L110" i="9" s="1"/>
  <c r="L111" i="9" s="1"/>
  <c r="L112" i="9" s="1"/>
  <c r="L113" i="9" s="1"/>
  <c r="L114" i="9" s="1"/>
  <c r="L115" i="9" s="1"/>
  <c r="L116" i="9" s="1"/>
  <c r="L117" i="9" s="1"/>
  <c r="L118" i="9" s="1"/>
  <c r="L119" i="9" s="1"/>
  <c r="L120" i="9" s="1"/>
  <c r="L121" i="9" s="1"/>
  <c r="L122" i="9" s="1"/>
  <c r="L123" i="9" s="1"/>
  <c r="L124" i="9" s="1"/>
  <c r="L125" i="9" s="1"/>
  <c r="L126" i="9" s="1"/>
  <c r="L127" i="9" s="1"/>
  <c r="L128" i="9" s="1"/>
  <c r="L129" i="9" s="1"/>
  <c r="L130" i="9" s="1"/>
  <c r="L131" i="9" s="1"/>
  <c r="L132" i="9" s="1"/>
  <c r="L133" i="9" s="1"/>
  <c r="L134" i="9" s="1"/>
  <c r="L135" i="9" s="1"/>
  <c r="L136" i="9" s="1"/>
  <c r="L137" i="9" s="1"/>
  <c r="L138" i="9" s="1"/>
  <c r="L139" i="9" s="1"/>
  <c r="L140" i="9" s="1"/>
  <c r="L141" i="9" s="1"/>
  <c r="L142" i="9" s="1"/>
  <c r="L143" i="9" s="1"/>
  <c r="L144" i="9" s="1"/>
  <c r="L145" i="9" s="1"/>
  <c r="L146" i="9" s="1"/>
  <c r="L147" i="9" s="1"/>
  <c r="L148" i="9" s="1"/>
  <c r="L149" i="9" s="1"/>
  <c r="L150" i="9" s="1"/>
  <c r="L151" i="9" s="1"/>
  <c r="L152" i="9" s="1"/>
  <c r="L153" i="9" s="1"/>
  <c r="L154" i="9" s="1"/>
  <c r="L155" i="9" s="1"/>
  <c r="L156" i="9" s="1"/>
  <c r="L157" i="9" s="1"/>
  <c r="L158" i="9" s="1"/>
  <c r="L159" i="9" s="1"/>
  <c r="L160" i="9" s="1"/>
  <c r="L161" i="9" s="1"/>
  <c r="L162" i="9" s="1"/>
  <c r="L163" i="9" s="1"/>
  <c r="L164" i="9" s="1"/>
  <c r="L165" i="9" s="1"/>
  <c r="L166" i="9" s="1"/>
  <c r="L167" i="9" s="1"/>
  <c r="L168" i="9" s="1"/>
  <c r="L169" i="9" s="1"/>
  <c r="L170" i="9" s="1"/>
  <c r="L171" i="9" s="1"/>
  <c r="L172" i="9" s="1"/>
  <c r="L173" i="9" s="1"/>
  <c r="L174" i="9" s="1"/>
  <c r="L175" i="9" s="1"/>
  <c r="L176" i="9" s="1"/>
  <c r="L177" i="9" s="1"/>
  <c r="L178" i="9" s="1"/>
  <c r="L179" i="9" s="1"/>
  <c r="L180" i="9" s="1"/>
  <c r="L181" i="9" s="1"/>
  <c r="L182" i="9" s="1"/>
  <c r="L183" i="9" s="1"/>
  <c r="L184" i="9" s="1"/>
  <c r="L185" i="9" s="1"/>
  <c r="L186" i="9" s="1"/>
  <c r="L187" i="9" s="1"/>
  <c r="L188" i="9" s="1"/>
  <c r="L189" i="9" s="1"/>
  <c r="L190" i="9" s="1"/>
  <c r="L191" i="9" s="1"/>
  <c r="L192" i="9" s="1"/>
  <c r="L193" i="9" s="1"/>
  <c r="L194" i="9" s="1"/>
  <c r="L195" i="9" s="1"/>
  <c r="L196" i="9" s="1"/>
  <c r="L197" i="9" s="1"/>
  <c r="L198" i="9" s="1"/>
  <c r="L199" i="9" s="1"/>
  <c r="L200" i="9" s="1"/>
  <c r="L201" i="9" s="1"/>
  <c r="L202" i="9" s="1"/>
  <c r="L203" i="9" s="1"/>
  <c r="L204" i="9" s="1"/>
  <c r="L205" i="9" s="1"/>
  <c r="L206" i="9" s="1"/>
  <c r="L207" i="9" s="1"/>
  <c r="L208" i="9" s="1"/>
  <c r="L209" i="9" s="1"/>
  <c r="L210" i="9" s="1"/>
  <c r="L211" i="9" s="1"/>
  <c r="L212" i="9" s="1"/>
  <c r="L213" i="9" s="1"/>
  <c r="L214" i="9" s="1"/>
  <c r="L215" i="9" s="1"/>
  <c r="L216" i="9" s="1"/>
  <c r="L217" i="9" s="1"/>
  <c r="L218" i="9" s="1"/>
  <c r="L219" i="9" s="1"/>
  <c r="L220" i="9" s="1"/>
  <c r="L221" i="9" s="1"/>
  <c r="L222" i="9" s="1"/>
  <c r="L223" i="9" s="1"/>
  <c r="L224" i="9" s="1"/>
  <c r="L225" i="9" s="1"/>
  <c r="L226" i="9" s="1"/>
  <c r="L227" i="9" s="1"/>
  <c r="L228" i="9" s="1"/>
  <c r="L229" i="9" s="1"/>
  <c r="L230" i="9" s="1"/>
  <c r="L231" i="9" s="1"/>
  <c r="L232" i="9" s="1"/>
  <c r="L233" i="9" s="1"/>
  <c r="L234" i="9" s="1"/>
  <c r="L235" i="9" s="1"/>
  <c r="L236" i="9" s="1"/>
  <c r="L237" i="9" s="1"/>
  <c r="L238" i="9" s="1"/>
  <c r="L239" i="9" s="1"/>
  <c r="L240" i="9" s="1"/>
  <c r="L241" i="9" s="1"/>
  <c r="L242" i="9" s="1"/>
  <c r="L243" i="9" s="1"/>
  <c r="L244" i="9" s="1"/>
  <c r="L245" i="9" s="1"/>
  <c r="L246" i="9" s="1"/>
  <c r="L247" i="9" s="1"/>
  <c r="L248" i="9" s="1"/>
  <c r="L249" i="9" s="1"/>
  <c r="L250" i="9" s="1"/>
  <c r="L251" i="9" s="1"/>
  <c r="L252" i="9" s="1"/>
  <c r="L253" i="9" s="1"/>
  <c r="L254" i="9" s="1"/>
  <c r="L255" i="9" s="1"/>
  <c r="L256" i="9" s="1"/>
  <c r="L257" i="9" s="1"/>
  <c r="L258" i="9" s="1"/>
  <c r="L259" i="9" s="1"/>
  <c r="L260" i="9" s="1"/>
  <c r="L261" i="9" s="1"/>
  <c r="L262" i="9" s="1"/>
  <c r="L263" i="9" s="1"/>
  <c r="L264" i="9" s="1"/>
  <c r="L265" i="9" s="1"/>
  <c r="L266" i="9" s="1"/>
  <c r="L267" i="9" s="1"/>
  <c r="L268" i="9" s="1"/>
  <c r="L269" i="9" s="1"/>
  <c r="L270" i="9" s="1"/>
  <c r="L271" i="9" s="1"/>
  <c r="L272" i="9" s="1"/>
  <c r="L273" i="9" s="1"/>
  <c r="L274" i="9" s="1"/>
  <c r="L275" i="9" s="1"/>
  <c r="L276" i="9" s="1"/>
  <c r="L277" i="9" s="1"/>
  <c r="L278" i="9" s="1"/>
  <c r="L279" i="9" s="1"/>
  <c r="L280" i="9" s="1"/>
  <c r="L281" i="9" s="1"/>
  <c r="L282" i="9" s="1"/>
  <c r="L283" i="9" s="1"/>
  <c r="L284" i="9" s="1"/>
  <c r="L285" i="9" s="1"/>
  <c r="L286" i="9" s="1"/>
  <c r="L287" i="9" s="1"/>
  <c r="L288" i="9" s="1"/>
  <c r="L289" i="9" s="1"/>
  <c r="L290" i="9" s="1"/>
  <c r="L291" i="9" s="1"/>
  <c r="L292" i="9" s="1"/>
  <c r="L293" i="9" s="1"/>
  <c r="L294" i="9" s="1"/>
  <c r="L295" i="9" s="1"/>
  <c r="L296" i="9" s="1"/>
  <c r="L297" i="9" s="1"/>
  <c r="L298" i="9" s="1"/>
  <c r="L299" i="9" s="1"/>
  <c r="L300" i="9" s="1"/>
  <c r="L301" i="9" s="1"/>
  <c r="L302" i="9" s="1"/>
  <c r="L303" i="9" s="1"/>
  <c r="L304" i="9" s="1"/>
  <c r="P5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<sst xmlns="http://schemas.openxmlformats.org/spreadsheetml/2006/main" count="7999" uniqueCount="1949">
  <si>
    <t>TP(G)-114  Program Profile | بيانات البرنامج</t>
  </si>
  <si>
    <t>Complete the light-blue cells only. Do not rename sheets or move rows. | أكمل الخلايا الزرقاء الفاتحة فقط ولا تغيّر أسماء الأوراق أو مواقع الصفوف.</t>
  </si>
  <si>
    <t>☰  Navigation | التنقل</t>
  </si>
  <si>
    <t>Navigation | التنقل</t>
  </si>
  <si>
    <t>What to complete</t>
  </si>
  <si>
    <t>Status</t>
  </si>
  <si>
    <t>Completion | الإنجاز</t>
  </si>
  <si>
    <t>Legend | دليل الألوان</t>
  </si>
  <si>
    <t>▸  Program Profile | بيانات البرنامج</t>
  </si>
  <si>
    <t>Institution, accreditation and contact details
بيانات المؤسسة والاعتماد ومعلومات التواصل</t>
  </si>
  <si>
    <t>Light blue</t>
  </si>
  <si>
    <t>Input required</t>
  </si>
  <si>
    <t>إدخال مطلوب</t>
  </si>
  <si>
    <t>▸  Teaching Staff | هيئة التدريس</t>
  </si>
  <si>
    <t>Counts by rank, nationality and gender
الأعداد حسب الرتبة الأكاديمية والجنسية والجنس</t>
  </si>
  <si>
    <t>Blue-gray</t>
  </si>
  <si>
    <t>Calculated / ready</t>
  </si>
  <si>
    <t>محسوب / جاهز</t>
  </si>
  <si>
    <t>▸  Students | الطلبة</t>
  </si>
  <si>
    <t>Started, graduated and completion data
بيانات الملتحقين والخريجين ومعدل الإتمام</t>
  </si>
  <si>
    <t>Red</t>
  </si>
  <si>
    <t>Missing / review</t>
  </si>
  <si>
    <t>ناقص / للمراجعة</t>
  </si>
  <si>
    <t>▸  KPIs | مؤشرات الأداء</t>
  </si>
  <si>
    <t>Target, actual and benchmark values
القيم المستهدفة والفعلية والمرجعية</t>
  </si>
  <si>
    <t>Purple</t>
  </si>
  <si>
    <t>Navigation links</t>
  </si>
  <si>
    <t>روابط التنقل</t>
  </si>
  <si>
    <t>▸  Learning Outcomes | مخرجات التعلم</t>
  </si>
  <si>
    <t>Methods, targets and results
طرق التقويم والمستهدفات والنتائج</t>
  </si>
  <si>
    <t>Workflow</t>
  </si>
  <si>
    <t>Complete → Validate → Submit</t>
  </si>
  <si>
    <t>أكمل ← تحقق ← أرسل</t>
  </si>
  <si>
    <t>▸  Contract Reference | مرجع العقد</t>
  </si>
  <si>
    <t>Reference only — no university input required
مرجع فقط — لا يتطلب إدخالًا من الجامعة</t>
  </si>
  <si>
    <t>File naming</t>
  </si>
  <si>
    <t>University_Program_Year.xlsx</t>
  </si>
  <si>
    <t>الجامعة_البرنامج_السنة.xlsx</t>
  </si>
  <si>
    <t>▸  Submission Check | التحقق</t>
  </si>
  <si>
    <t>Resolve missing required fields
استكمال الحقول الإلزامية الناقصة</t>
  </si>
  <si>
    <t>▸  Master Data | البيانات المرجعية</t>
  </si>
  <si>
    <t>Maintain dependent university, college and program lists
إدارة القوائم المترابطة للجامعة والكلية والبرنامج</t>
  </si>
  <si>
    <t>Admin | مسؤول</t>
  </si>
  <si>
    <t>Progress</t>
  </si>
  <si>
    <t>Share</t>
  </si>
  <si>
    <t>Completed</t>
  </si>
  <si>
    <t>Remaining</t>
  </si>
  <si>
    <t>Program Profile | بيانات البرنامج</t>
  </si>
  <si>
    <t>Field | الحقل</t>
  </si>
  <si>
    <t>Entry | الإدخال</t>
  </si>
  <si>
    <t>Contact | التواصل</t>
  </si>
  <si>
    <t>⌂  Start Here | الرئيسية</t>
  </si>
  <si>
    <t>Institution | اسم المؤسسة</t>
  </si>
  <si>
    <t>جامعة أم القرى</t>
  </si>
  <si>
    <t>Contact name | اسم جهة الاتصال</t>
  </si>
  <si>
    <t>College | الكلية</t>
  </si>
  <si>
    <t>الدراسات القضائية والأنظمة</t>
  </si>
  <si>
    <t>Position | المنصب</t>
  </si>
  <si>
    <t>Degree | الدرجة العلمية</t>
  </si>
  <si>
    <t>بكالوريوس</t>
  </si>
  <si>
    <t>Email | البريد الإلكتروني</t>
  </si>
  <si>
    <t>Program | البرنامج</t>
  </si>
  <si>
    <t>Telephone | الهاتف</t>
  </si>
  <si>
    <t xml:space="preserve">مقر البرنامج </t>
  </si>
  <si>
    <t>Report Date  | تاريخ إعداد التقرير</t>
  </si>
  <si>
    <t>Report year | سنة التقرير</t>
  </si>
  <si>
    <t>2025-2026</t>
  </si>
  <si>
    <t>Accreditation type | نوع الاعتماد</t>
  </si>
  <si>
    <t>Accreditation from | الاعتماد من</t>
  </si>
  <si>
    <t>Current page | الصفحة الحالية
Program Profile | بيانات البرنامج</t>
  </si>
  <si>
    <t>Accreditation to | الاعتماد إلى</t>
  </si>
  <si>
    <t>Department | الإدارة</t>
  </si>
  <si>
    <t>Program code | كود البرنامج</t>
  </si>
  <si>
    <t>Teaching Staff | هيئة التدريس</t>
  </si>
  <si>
    <t>Sheet completion | اكتمال الورقة</t>
  </si>
  <si>
    <t>Saudi | سعودي</t>
  </si>
  <si>
    <t>Non-Saudi | غير سعودي</t>
  </si>
  <si>
    <t>Male | ذكور</t>
  </si>
  <si>
    <t>%</t>
  </si>
  <si>
    <t>Female | إناث</t>
  </si>
  <si>
    <t>Total | الإجمالي</t>
  </si>
  <si>
    <t>Ph.D. holders | حملة الدكتوراه</t>
  </si>
  <si>
    <t>Professor | أستاذ</t>
  </si>
  <si>
    <t>Associate Professor | أستاذ مشارك</t>
  </si>
  <si>
    <t>Assistant Professor | أستاذ مساعد</t>
  </si>
  <si>
    <t>Other teaching staff | هيئة التدريس من غير حملة الدكتوراه</t>
  </si>
  <si>
    <t>Lecturer | محاضر</t>
  </si>
  <si>
    <t>Current page | الصفحة الحالية
Teaching Staff | هيئة التدريس</t>
  </si>
  <si>
    <t>Teaching Assistant | معيد</t>
  </si>
  <si>
    <t>Demonstrator | مدرس</t>
  </si>
  <si>
    <t>Student Profile | بيانات الطلبة</t>
  </si>
  <si>
    <t>Campus / Branch</t>
  </si>
  <si>
    <t>Item | العنصر</t>
  </si>
  <si>
    <t>Male | طلاب</t>
  </si>
  <si>
    <t>Female | طالبات</t>
  </si>
  <si>
    <t>Total | المجموع</t>
  </si>
  <si>
    <t>Rate | النسبة</t>
  </si>
  <si>
    <t>Notes | ملاحظات</t>
  </si>
  <si>
    <t>Main campus | المقر الرئيسي</t>
  </si>
  <si>
    <t>Students started | الطلبة الذين بدأوا البرنامج</t>
  </si>
  <si>
    <t>Students graduated | الطلبة الذين تخرجوا</t>
  </si>
  <si>
    <t>Completed in minimum time | أتموا في الحد الأدنى</t>
  </si>
  <si>
    <t>First-year retained | المستمرون بعد السنة الأولى</t>
  </si>
  <si>
    <t>Intermediate award completers | أتموا نقاط الخروج</t>
  </si>
  <si>
    <t>Current page | الصفحة الحالية
Students | الطلبة</t>
  </si>
  <si>
    <t>KPI Measurement | قياس مؤشرات الأداء</t>
  </si>
  <si>
    <t>Code</t>
  </si>
  <si>
    <t>KPI | المؤشر</t>
  </si>
  <si>
    <t>Target</t>
  </si>
  <si>
    <t>Actual</t>
  </si>
  <si>
    <t>Internal prior 1</t>
  </si>
  <si>
    <t>Internal prior 2</t>
  </si>
  <si>
    <t>External benchmark</t>
  </si>
  <si>
    <t>New target</t>
  </si>
  <si>
    <t>Method | طريقة التحديد</t>
  </si>
  <si>
    <t>Analysis | التحليل</t>
  </si>
  <si>
    <t>الرمز</t>
  </si>
  <si>
    <t>المؤشر</t>
  </si>
  <si>
    <t>المستهدف</t>
  </si>
  <si>
    <t>الفعلي</t>
  </si>
  <si>
    <t>داخلي ١</t>
  </si>
  <si>
    <t>داخلي ٢</t>
  </si>
  <si>
    <t>خارجي</t>
  </si>
  <si>
    <t>مستهدف جديد</t>
  </si>
  <si>
    <t>الطريقة</t>
  </si>
  <si>
    <t>التعليق</t>
  </si>
  <si>
    <t>Current page | الصفحة الحالية
KPIs | مؤشرات الأداء</t>
  </si>
  <si>
    <t>Program Learning Outcomes | مخرجات تعلم البرنامج</t>
  </si>
  <si>
    <t>Domain | المجال</t>
  </si>
  <si>
    <t>Learning outcome | مخرج التعلم</t>
  </si>
  <si>
    <t>Related KLO(s), if any | مخرجات التعلم المرتبطة (إن وجدت)</t>
  </si>
  <si>
    <t>Assessment method | طريقة القياس</t>
  </si>
  <si>
    <t>Target | المستهدف</t>
  </si>
  <si>
    <t>Result | النتيجة</t>
  </si>
  <si>
    <t>Knowledge | المعرفة</t>
  </si>
  <si>
    <t>K1</t>
  </si>
  <si>
    <t>K2</t>
  </si>
  <si>
    <t>K3</t>
  </si>
  <si>
    <t>K4</t>
  </si>
  <si>
    <t>Skills | المهارات</t>
  </si>
  <si>
    <t>S1</t>
  </si>
  <si>
    <t>S2</t>
  </si>
  <si>
    <t>S3</t>
  </si>
  <si>
    <t>Current page | الصفحة الحالية
Learning Outcomes | مخرجات التعلم</t>
  </si>
  <si>
    <t>S4</t>
  </si>
  <si>
    <t>Values | القيم</t>
  </si>
  <si>
    <t>V1</t>
  </si>
  <si>
    <t>V2</t>
  </si>
  <si>
    <t>V3</t>
  </si>
  <si>
    <t>V4</t>
  </si>
  <si>
    <t>Submission Readiness | جاهزية الإرسال</t>
  </si>
  <si>
    <t>Section | القسم</t>
  </si>
  <si>
    <t>Status | الحالة</t>
  </si>
  <si>
    <t>Completed | مكتمل</t>
  </si>
  <si>
    <t>Required | مطلوب</t>
  </si>
  <si>
    <t>Program profile</t>
  </si>
  <si>
    <t>Teaching staff</t>
  </si>
  <si>
    <t>Students</t>
  </si>
  <si>
    <t>KPIs</t>
  </si>
  <si>
    <t>Learning outcomes</t>
  </si>
  <si>
    <t>Contract reference</t>
  </si>
  <si>
    <t>Reference only | مرجع فقط</t>
  </si>
  <si>
    <t>—</t>
  </si>
  <si>
    <t>Overall status | الحالة العامة</t>
  </si>
  <si>
    <t>Current page | الصفحة الحالية
Submission Check | التحقق</t>
  </si>
  <si>
    <t>University and Program Master Data | البيانات المرجعية للجامعات والبرامج</t>
  </si>
  <si>
    <t>Institution | المؤسسة</t>
  </si>
  <si>
    <t xml:space="preserve">Degree | الدرجة العلمية </t>
  </si>
  <si>
    <t xml:space="preserve">مقر البرنامج  </t>
  </si>
  <si>
    <t xml:space="preserve">Filtered Campus </t>
  </si>
  <si>
    <t>Filtered programs | البرامج المفلترة</t>
  </si>
  <si>
    <t xml:space="preserve">Filtered Degree </t>
  </si>
  <si>
    <t>Filtered colleges | الكليات المفلترة</t>
  </si>
  <si>
    <t>University list | قائمة الجامعات</t>
  </si>
  <si>
    <t>الجامعة الإسلامية</t>
  </si>
  <si>
    <t>كلية الأنظمة والاقتصاد</t>
  </si>
  <si>
    <t>الأنظمة</t>
  </si>
  <si>
    <t>المقر الرئيس</t>
  </si>
  <si>
    <t>اعتماد مشروط</t>
  </si>
  <si>
    <t>إدارة برامج العلوم الإسلامية والعربية</t>
  </si>
  <si>
    <t>IA-164</t>
  </si>
  <si>
    <t>ماجستير</t>
  </si>
  <si>
    <t>IA-157</t>
  </si>
  <si>
    <t>كلية الحديث الشريف</t>
  </si>
  <si>
    <t>علوم الحديث</t>
  </si>
  <si>
    <t>اعتماد كامل</t>
  </si>
  <si>
    <t>IA-160</t>
  </si>
  <si>
    <t>فقه السنة</t>
  </si>
  <si>
    <t>IA-158</t>
  </si>
  <si>
    <t>كلية الحديث الشريف والدراسات الإسلامية</t>
  </si>
  <si>
    <t>الحديث الشريف والدراسات الإسلامية</t>
  </si>
  <si>
    <t>IA-25</t>
  </si>
  <si>
    <t>كلية الحديث والدراسات الإسلامية</t>
  </si>
  <si>
    <t>دكتوراه</t>
  </si>
  <si>
    <t>IA-122</t>
  </si>
  <si>
    <t>كلية الدعوة وأصول الدين</t>
  </si>
  <si>
    <t>الإدارة التربوية</t>
  </si>
  <si>
    <t>إدارة برامج العلوم الإنسانية والتربوية</t>
  </si>
  <si>
    <t>HESP-0305</t>
  </si>
  <si>
    <t>الدعوة</t>
  </si>
  <si>
    <t>IA-118</t>
  </si>
  <si>
    <t>العقيدة</t>
  </si>
  <si>
    <t>IA-116</t>
  </si>
  <si>
    <t>كلية الشريعة</t>
  </si>
  <si>
    <t>الشريعة</t>
  </si>
  <si>
    <t>IA-26</t>
  </si>
  <si>
    <t>الفقه</t>
  </si>
  <si>
    <t>IA-163</t>
  </si>
  <si>
    <t>أصول الفقه</t>
  </si>
  <si>
    <t>IA-167</t>
  </si>
  <si>
    <t>الدراسات القضائية</t>
  </si>
  <si>
    <t>IA-154</t>
  </si>
  <si>
    <t>IA-115</t>
  </si>
  <si>
    <t>IA-162</t>
  </si>
  <si>
    <t>كلية العقيدة والدعوة</t>
  </si>
  <si>
    <t>دبلوم عالي</t>
  </si>
  <si>
    <t>الدعوة والثقافة الإسلامية</t>
  </si>
  <si>
    <t>IA-169</t>
  </si>
  <si>
    <t>IA-166</t>
  </si>
  <si>
    <t>IA-165</t>
  </si>
  <si>
    <t>الفرق والمقالات</t>
  </si>
  <si>
    <t>IA-155</t>
  </si>
  <si>
    <t>كلية العلوم</t>
  </si>
  <si>
    <t>الرياضيات</t>
  </si>
  <si>
    <t>إدارة برامج التخصصات العلمية</t>
  </si>
  <si>
    <t>SPA-4</t>
  </si>
  <si>
    <t>الفيزياء</t>
  </si>
  <si>
    <t>SPA-57</t>
  </si>
  <si>
    <t>الكيمياء</t>
  </si>
  <si>
    <t>SPA-58</t>
  </si>
  <si>
    <t>العلوم المهني في المختبرات الصناعية</t>
  </si>
  <si>
    <t>SPA-188</t>
  </si>
  <si>
    <t>كلية القرآن الكريم</t>
  </si>
  <si>
    <t>التفسير وعلوم القرآن الكريم</t>
  </si>
  <si>
    <t>IA-159</t>
  </si>
  <si>
    <t>كلية القرآن الكريم والدراسات الإسلامية</t>
  </si>
  <si>
    <t>القرآن الكريم والدراسات الإسلامية</t>
  </si>
  <si>
    <t>IA-27</t>
  </si>
  <si>
    <t>كلية اللغة العربية</t>
  </si>
  <si>
    <t>اللغة العربية</t>
  </si>
  <si>
    <t>IA-28</t>
  </si>
  <si>
    <t>الأدب والبلاغة</t>
  </si>
  <si>
    <t>IA-121</t>
  </si>
  <si>
    <t>اللغويات</t>
  </si>
  <si>
    <t>IA-120</t>
  </si>
  <si>
    <t>كلية اللغة العربية والدراسات الإنسانية</t>
  </si>
  <si>
    <t>HESP-0427</t>
  </si>
  <si>
    <t>IA-161</t>
  </si>
  <si>
    <t>IA-170</t>
  </si>
  <si>
    <t>المناهج وطرق التدريس</t>
  </si>
  <si>
    <t>HESP-0425</t>
  </si>
  <si>
    <t>علم النفس التربوي</t>
  </si>
  <si>
    <t>HESP-0426</t>
  </si>
  <si>
    <t>معهد اللغة العربية لغير الناطقين بها</t>
  </si>
  <si>
    <t>تعليم اللغة العربية لغير الناطقين بها</t>
  </si>
  <si>
    <t>IA-168</t>
  </si>
  <si>
    <t>IA-156</t>
  </si>
  <si>
    <t>الجامعة السعودية الإلكترونية</t>
  </si>
  <si>
    <t>كلية الحوسبة والمعلوماتية</t>
  </si>
  <si>
    <t>تقنية المعلومات</t>
  </si>
  <si>
    <t>إدارة برامج العلوم الهندسية وعلوم الحاسب</t>
  </si>
  <si>
    <t>ECSA-107</t>
  </si>
  <si>
    <t>الأمن السيبراني</t>
  </si>
  <si>
    <t>ECSA-106</t>
  </si>
  <si>
    <t>كلية العلوم الصحية</t>
  </si>
  <si>
    <t>إدارة الرعاية الصحية</t>
  </si>
  <si>
    <t>إدارة برامج العلوم الصحية</t>
  </si>
  <si>
    <t>HPA-277</t>
  </si>
  <si>
    <t>جامعة الإمام عبد الرحمن بن فيصل</t>
  </si>
  <si>
    <t>كلية الآداب</t>
  </si>
  <si>
    <t>الاتصال وتقنية الاعلام</t>
  </si>
  <si>
    <t>HESP-0171</t>
  </si>
  <si>
    <t>الآداب في الجغرافيا ونظم المعلومات الجغرافية</t>
  </si>
  <si>
    <t>HESP-0328</t>
  </si>
  <si>
    <t>اللغة الإنجليزية</t>
  </si>
  <si>
    <t>HESP-0035</t>
  </si>
  <si>
    <t>IA-40</t>
  </si>
  <si>
    <t>المكتبات والمعلومات</t>
  </si>
  <si>
    <t>HESP-0170</t>
  </si>
  <si>
    <t>الآداب في اللغة العربية</t>
  </si>
  <si>
    <t>IA-133</t>
  </si>
  <si>
    <t>الآداب في اللغويات الإنجليزية</t>
  </si>
  <si>
    <t>HESP-0338</t>
  </si>
  <si>
    <t>كلية التربية</t>
  </si>
  <si>
    <t>التربية في التربية الخاصة- صعوبات التعلم</t>
  </si>
  <si>
    <t>HESP-0333</t>
  </si>
  <si>
    <t>التربية في أصول التربية</t>
  </si>
  <si>
    <t>HESP-0334</t>
  </si>
  <si>
    <t>كلية التصاميم</t>
  </si>
  <si>
    <t>التصميم الداخلي</t>
  </si>
  <si>
    <t>ECSA-45</t>
  </si>
  <si>
    <t>تصميم الوسائط</t>
  </si>
  <si>
    <t>ECSA-44</t>
  </si>
  <si>
    <t>كلية التمريض</t>
  </si>
  <si>
    <t>التمريض</t>
  </si>
  <si>
    <t>HPA-264</t>
  </si>
  <si>
    <t>كلية الصحة العامة</t>
  </si>
  <si>
    <t>الصحة العامة</t>
  </si>
  <si>
    <t>HPA-275</t>
  </si>
  <si>
    <t>الصحة والسلامة المهنية</t>
  </si>
  <si>
    <t>HPA-273</t>
  </si>
  <si>
    <t>إدارة وتقنية معلومات صحية</t>
  </si>
  <si>
    <t>HPA-156</t>
  </si>
  <si>
    <t>كلية الصيدلة</t>
  </si>
  <si>
    <t>الصيدلة السريرية</t>
  </si>
  <si>
    <t>HPA-104</t>
  </si>
  <si>
    <t>كلية الطب</t>
  </si>
  <si>
    <t>الطب والجراحة</t>
  </si>
  <si>
    <t>HPA-262</t>
  </si>
  <si>
    <t>الأحياء</t>
  </si>
  <si>
    <t>SPA-44</t>
  </si>
  <si>
    <t>العلوم في الرياضيات</t>
  </si>
  <si>
    <t>SPA-162</t>
  </si>
  <si>
    <t>العلوم في الفيزياء</t>
  </si>
  <si>
    <t>SPA-165</t>
  </si>
  <si>
    <t>SPA-49</t>
  </si>
  <si>
    <t>كلية العلوم الطبية التطبيقية</t>
  </si>
  <si>
    <t>التغذية العلاجية</t>
  </si>
  <si>
    <t>HPA-99</t>
  </si>
  <si>
    <t>العلاج الطبيعي</t>
  </si>
  <si>
    <t>HPA-94</t>
  </si>
  <si>
    <t>العلوم الإشعاعية</t>
  </si>
  <si>
    <t>HPA-109</t>
  </si>
  <si>
    <t>كلية العلوم الطبية التطبيقية بالجبيل</t>
  </si>
  <si>
    <t>الرعاية التنفسية</t>
  </si>
  <si>
    <t>مدينة الجبيل</t>
  </si>
  <si>
    <t>HPA-266</t>
  </si>
  <si>
    <t>تقنية التخدير</t>
  </si>
  <si>
    <t>HPA-265</t>
  </si>
  <si>
    <t>تقنية علم الأعصاب</t>
  </si>
  <si>
    <t>HPA-259</t>
  </si>
  <si>
    <t>كلية العلوم والدراسات الإنسانية - الجبيل</t>
  </si>
  <si>
    <t>التربية في رياض الأطفال</t>
  </si>
  <si>
    <t>HESP-0336</t>
  </si>
  <si>
    <t>كلية العمارة والتخطيط</t>
  </si>
  <si>
    <t>التخطيط الحضري والإقليمي</t>
  </si>
  <si>
    <t>ECSA-48</t>
  </si>
  <si>
    <t>العمارة الداخلية</t>
  </si>
  <si>
    <t>ECSA-43</t>
  </si>
  <si>
    <t>عمارة البيئة</t>
  </si>
  <si>
    <t>ECSA-41</t>
  </si>
  <si>
    <t>ECSA-42</t>
  </si>
  <si>
    <t>كلية طب الأسنان</t>
  </si>
  <si>
    <t>طب وجراحة الأسنان</t>
  </si>
  <si>
    <t>HPA-263</t>
  </si>
  <si>
    <t>جامعة الإمام محمد بن سعود الإسلامية</t>
  </si>
  <si>
    <t>المعهد العالي للقضاء</t>
  </si>
  <si>
    <t>الانظمة</t>
  </si>
  <si>
    <t>IA-206</t>
  </si>
  <si>
    <t>الفقه المقارن</t>
  </si>
  <si>
    <t>IA-203</t>
  </si>
  <si>
    <t>IA-190</t>
  </si>
  <si>
    <t>IA-197</t>
  </si>
  <si>
    <t>كلية الاقتصاد والعلوم الإدارية</t>
  </si>
  <si>
    <t>الأعمال المصرفية</t>
  </si>
  <si>
    <t>HESP-0037</t>
  </si>
  <si>
    <t>التمويل والاستثمار</t>
  </si>
  <si>
    <t>HESP-0038</t>
  </si>
  <si>
    <t>المحاسبة</t>
  </si>
  <si>
    <t>HESP-0164</t>
  </si>
  <si>
    <t>إدارة الأعمال</t>
  </si>
  <si>
    <t>HESP-0039</t>
  </si>
  <si>
    <t>كلية الإعلام والاتصال</t>
  </si>
  <si>
    <t>الاعلان والاتصال التسويقي</t>
  </si>
  <si>
    <t>HESP-0484</t>
  </si>
  <si>
    <t>الإذاعة والتلفزيون والفيلم</t>
  </si>
  <si>
    <t>HESP-0160</t>
  </si>
  <si>
    <t>الجرافيكس والوسائط المتعددة</t>
  </si>
  <si>
    <t>ECSA-95</t>
  </si>
  <si>
    <t>العلاقات العامة</t>
  </si>
  <si>
    <t>HESP-0483</t>
  </si>
  <si>
    <t>الاذاعة والتلفزيون والفيلم</t>
  </si>
  <si>
    <t>HESP-0471</t>
  </si>
  <si>
    <t>الصحافة والاعلام الجديد</t>
  </si>
  <si>
    <t>HESP-0486</t>
  </si>
  <si>
    <t>HESP-0485</t>
  </si>
  <si>
    <t>كلية الأعمال</t>
  </si>
  <si>
    <t>الاقتصاد</t>
  </si>
  <si>
    <t>HESP-0472</t>
  </si>
  <si>
    <t>التأمين وإدارة المخاطر</t>
  </si>
  <si>
    <t>HESP-0473</t>
  </si>
  <si>
    <t>HESP-0475</t>
  </si>
  <si>
    <t>ادارة الاعمال</t>
  </si>
  <si>
    <t>HESP-0487</t>
  </si>
  <si>
    <t>HESP-0474</t>
  </si>
  <si>
    <t>اصول التربية</t>
  </si>
  <si>
    <t>HESP-0481</t>
  </si>
  <si>
    <t>الادارة والتخطيط التربوي</t>
  </si>
  <si>
    <t>HESP-0492</t>
  </si>
  <si>
    <t>التربية الاسلامية</t>
  </si>
  <si>
    <t>HESP-0482</t>
  </si>
  <si>
    <t>مناهج وطرق تدريس</t>
  </si>
  <si>
    <t>HESP-0165</t>
  </si>
  <si>
    <t>HESP-0479</t>
  </si>
  <si>
    <t>HESP-0491</t>
  </si>
  <si>
    <t>HESP-0480</t>
  </si>
  <si>
    <t>HESP-0166</t>
  </si>
  <si>
    <t>اصول الفقه</t>
  </si>
  <si>
    <t>IA-209</t>
  </si>
  <si>
    <t>IA-204</t>
  </si>
  <si>
    <t>الفقه واصوله</t>
  </si>
  <si>
    <t>IA-198</t>
  </si>
  <si>
    <t>HPA-101</t>
  </si>
  <si>
    <t>SPA-74</t>
  </si>
  <si>
    <t>كلية العلوم الاجتماعية</t>
  </si>
  <si>
    <t>الاجتماع والخدمة الاجتماعية</t>
  </si>
  <si>
    <t>HESP-0167</t>
  </si>
  <si>
    <t>الجغرافيا</t>
  </si>
  <si>
    <t>HESP-0168</t>
  </si>
  <si>
    <t>علم النفس</t>
  </si>
  <si>
    <t>HESP-0041</t>
  </si>
  <si>
    <t>HESP-0169</t>
  </si>
  <si>
    <t>كلية العلوم الإجتماعية</t>
  </si>
  <si>
    <t>HESP-0490</t>
  </si>
  <si>
    <t>كلية اللغات والترجمة</t>
  </si>
  <si>
    <t>اللغة الإنجليزية وآدابها</t>
  </si>
  <si>
    <t>HESP-0042</t>
  </si>
  <si>
    <t>الفلسفة في اللغويات التطبيقية</t>
  </si>
  <si>
    <t>HESP-0489</t>
  </si>
  <si>
    <t>الفلسفة في اللغويات النظرية</t>
  </si>
  <si>
    <t>HESP-0477</t>
  </si>
  <si>
    <t>الفلسفة في دراسات الترجمة</t>
  </si>
  <si>
    <t>HESP-0478</t>
  </si>
  <si>
    <t>الآداب في الترجمة</t>
  </si>
  <si>
    <t>HESP-0476</t>
  </si>
  <si>
    <t>الآداب في اللغويات</t>
  </si>
  <si>
    <t>HESP-0488</t>
  </si>
  <si>
    <t>اللغويات التطبيقية</t>
  </si>
  <si>
    <t>IA-45</t>
  </si>
  <si>
    <t>IA-64</t>
  </si>
  <si>
    <t>الادب والنقد</t>
  </si>
  <si>
    <t>IA-205</t>
  </si>
  <si>
    <t>البلاغة والنقد ومنهج الادب الاسلامي</t>
  </si>
  <si>
    <t>IA-207</t>
  </si>
  <si>
    <t>النحو والصرف وفقه اللغة</t>
  </si>
  <si>
    <t>IA-196</t>
  </si>
  <si>
    <t>IA-202</t>
  </si>
  <si>
    <t>IA-191</t>
  </si>
  <si>
    <t>IA-199</t>
  </si>
  <si>
    <t>كلية الهندسة</t>
  </si>
  <si>
    <t>الهندسة المدنية</t>
  </si>
  <si>
    <t>ECSA-76</t>
  </si>
  <si>
    <t>كلية أصول الدين</t>
  </si>
  <si>
    <t>أصول الدين</t>
  </si>
  <si>
    <t>IA-63</t>
  </si>
  <si>
    <t>كلية أصول الدين والدعوة</t>
  </si>
  <si>
    <t>الثقافة الإسلامية</t>
  </si>
  <si>
    <t>IA-208</t>
  </si>
  <si>
    <t>الحسبة والرقابة</t>
  </si>
  <si>
    <t>IA-213</t>
  </si>
  <si>
    <t>الدراسات الاسلامية المعاصرة</t>
  </si>
  <si>
    <t>IA-210</t>
  </si>
  <si>
    <t>السنة وعلومها</t>
  </si>
  <si>
    <t>IA-211</t>
  </si>
  <si>
    <t>IA-192</t>
  </si>
  <si>
    <t>IA-193</t>
  </si>
  <si>
    <t>IA-194</t>
  </si>
  <si>
    <t>IA-200</t>
  </si>
  <si>
    <t>كلية علوم الحاسب والمعلومات</t>
  </si>
  <si>
    <t>ECSA-96</t>
  </si>
  <si>
    <t>علوم الحاسب</t>
  </si>
  <si>
    <t>ECSA-67</t>
  </si>
  <si>
    <t>نظم المعلومات</t>
  </si>
  <si>
    <t>ECSA-60</t>
  </si>
  <si>
    <t>العلوم في علوم الحاسب</t>
  </si>
  <si>
    <t>ECSA-252</t>
  </si>
  <si>
    <t>إدارة المعلومات</t>
  </si>
  <si>
    <t>ECSA-255</t>
  </si>
  <si>
    <t>أمن المعلومات</t>
  </si>
  <si>
    <t>ECSA-253</t>
  </si>
  <si>
    <t>ECSA-254</t>
  </si>
  <si>
    <t>معهد الدعوة والاحتساب</t>
  </si>
  <si>
    <t>IA-62</t>
  </si>
  <si>
    <t>IA-61</t>
  </si>
  <si>
    <t>معهد تعليم اللغة العربية</t>
  </si>
  <si>
    <t>اللغويات التطبيقية العربية</t>
  </si>
  <si>
    <t>IA-201</t>
  </si>
  <si>
    <t>جامعة الأعمال والتكنولوجيا</t>
  </si>
  <si>
    <t>كلية الإعلان</t>
  </si>
  <si>
    <t>اتصالات الإعلان</t>
  </si>
  <si>
    <t>HESP-0012</t>
  </si>
  <si>
    <t>التصميم الابتكاري للإعلان</t>
  </si>
  <si>
    <t>HESP-0014</t>
  </si>
  <si>
    <t>إدارة الإعلان</t>
  </si>
  <si>
    <t>HESP-0013</t>
  </si>
  <si>
    <t>كلية القانون</t>
  </si>
  <si>
    <t>القانون</t>
  </si>
  <si>
    <t>IA-142</t>
  </si>
  <si>
    <t>هندسة البرمجيات</t>
  </si>
  <si>
    <t>ECSA-53</t>
  </si>
  <si>
    <t>الإدارة الهندسية</t>
  </si>
  <si>
    <t>ECSA-210</t>
  </si>
  <si>
    <t>كلية إدارة الأعمال</t>
  </si>
  <si>
    <t>HESP-0007</t>
  </si>
  <si>
    <t>التسويق</t>
  </si>
  <si>
    <t>HESP-0011</t>
  </si>
  <si>
    <t>التمويل</t>
  </si>
  <si>
    <t>HESP-0010</t>
  </si>
  <si>
    <t>HESP-0008</t>
  </si>
  <si>
    <t>الموارد البشرية</t>
  </si>
  <si>
    <t>HESP-0006</t>
  </si>
  <si>
    <t>إدارة إمدادات الأعمال</t>
  </si>
  <si>
    <t>HESP-0009</t>
  </si>
  <si>
    <t>نظم المعلومات الإدارية</t>
  </si>
  <si>
    <t>HESP-0001</t>
  </si>
  <si>
    <t>العلوم في التسويق</t>
  </si>
  <si>
    <t>HESP-0381</t>
  </si>
  <si>
    <t>العلوم في المحاسبة</t>
  </si>
  <si>
    <t>HESP-0383</t>
  </si>
  <si>
    <t>العلوم في إدارة الإمداد</t>
  </si>
  <si>
    <t>HESP-0379</t>
  </si>
  <si>
    <t>العلوم في إدارة الموارد البشرية</t>
  </si>
  <si>
    <t>HESP-0380</t>
  </si>
  <si>
    <t>في إدارة  الأعمال</t>
  </si>
  <si>
    <t>HESP-0378</t>
  </si>
  <si>
    <t>جامعة الأمير سطام بن عبد العزيز</t>
  </si>
  <si>
    <t>كلية التربية بالخرج</t>
  </si>
  <si>
    <t>الآداب في التربية – المنهاج وطرق التدريس (الرسالة)</t>
  </si>
  <si>
    <t>محافظة الخرج</t>
  </si>
  <si>
    <t>HESP-0181</t>
  </si>
  <si>
    <t>الآداب في التربية الخاصة – الخدمات الانتقالية لذوي الإعاقة</t>
  </si>
  <si>
    <t>HESP-0182</t>
  </si>
  <si>
    <t>الآداب في الدراسات الإسلامية تخصص الحديث والتفسير</t>
  </si>
  <si>
    <t>IA-76</t>
  </si>
  <si>
    <t>الآداب في الدراسات الإسلامية تخصص الفقه وأصوله</t>
  </si>
  <si>
    <t>IA-77</t>
  </si>
  <si>
    <t>التربية "تخصص الإدارة والتخطيط التربوي"</t>
  </si>
  <si>
    <t>HESP-0015</t>
  </si>
  <si>
    <t>العلوم الصيدلية - تقييم وتطبيق الأدوية النباتية</t>
  </si>
  <si>
    <t>HPA-340</t>
  </si>
  <si>
    <t>كلية الطب بالخرج</t>
  </si>
  <si>
    <t>HPA-162</t>
  </si>
  <si>
    <t>كلية العلوم والدراسات الإنسانية بالخرج</t>
  </si>
  <si>
    <t>SPA-85</t>
  </si>
  <si>
    <t>SPA-84</t>
  </si>
  <si>
    <t>SPA-87</t>
  </si>
  <si>
    <t>HESP-0293</t>
  </si>
  <si>
    <t>كلية الهندسة بالخرج</t>
  </si>
  <si>
    <t>الهندسة الكهربائية في نظم الاتصالات</t>
  </si>
  <si>
    <t>ECSA-111</t>
  </si>
  <si>
    <t>كلية إدارة الأعمال بالخرج</t>
  </si>
  <si>
    <t>IA-34</t>
  </si>
  <si>
    <t>كلية إدارة الأعمال بحوطة بني تميم</t>
  </si>
  <si>
    <t>محافظة حوطة بني تميم</t>
  </si>
  <si>
    <t>HESP-0180</t>
  </si>
  <si>
    <t>كلية هندسة وعلوم الحاسب بالخرج</t>
  </si>
  <si>
    <t>الهندسة في الأمن السيبراني</t>
  </si>
  <si>
    <t>ECSA-112</t>
  </si>
  <si>
    <t>علم البيانات</t>
  </si>
  <si>
    <t>ECSA-181</t>
  </si>
  <si>
    <t>جامعة الأمير سلطان</t>
  </si>
  <si>
    <t>ECSA-49</t>
  </si>
  <si>
    <t>الهندسة المعمارية</t>
  </si>
  <si>
    <t>ECSA-50</t>
  </si>
  <si>
    <t>إدارة الإنشاءات</t>
  </si>
  <si>
    <t>ECSA-51</t>
  </si>
  <si>
    <t>إدارة التصنيع والانتاج</t>
  </si>
  <si>
    <t>ECSA-57</t>
  </si>
  <si>
    <t>هندسة الاتصالات والشبكات</t>
  </si>
  <si>
    <t>ECSA-52</t>
  </si>
  <si>
    <t>ECSA-202</t>
  </si>
  <si>
    <t>ECSA-258</t>
  </si>
  <si>
    <t>جامعة الأمير محمد بن فهد</t>
  </si>
  <si>
    <t>المالية</t>
  </si>
  <si>
    <t>HESP-0024</t>
  </si>
  <si>
    <t>HESP-0025</t>
  </si>
  <si>
    <t>HESP-0023</t>
  </si>
  <si>
    <t>إدارة الموارد البشرية</t>
  </si>
  <si>
    <t>HESP-0021</t>
  </si>
  <si>
    <t>HESP-0022</t>
  </si>
  <si>
    <t>جامعة الأمير مقرن بن عبد العزيز</t>
  </si>
  <si>
    <t>كلية الأعمال  والسياحة</t>
  </si>
  <si>
    <t>العلوم في إدارة الاعمال- المحاسبة</t>
  </si>
  <si>
    <t>HESP-0463</t>
  </si>
  <si>
    <t>العلوم في إدارة الضيافة الدولية</t>
  </si>
  <si>
    <t>HESP-0462</t>
  </si>
  <si>
    <t>جامعة الأميرة نورة بنت عبد الرحمن</t>
  </si>
  <si>
    <t>الكلية التطبيقية</t>
  </si>
  <si>
    <t>دبلوم</t>
  </si>
  <si>
    <t>مكافحة العدوى</t>
  </si>
  <si>
    <t>HPA-325</t>
  </si>
  <si>
    <t>كلية الإدارة والأعمال</t>
  </si>
  <si>
    <t>HESP-0027</t>
  </si>
  <si>
    <t>الإدارة والأعمال</t>
  </si>
  <si>
    <t>HESP-0028</t>
  </si>
  <si>
    <t>HESP-0026</t>
  </si>
  <si>
    <t>التاريخ</t>
  </si>
  <si>
    <t>HESP-0201</t>
  </si>
  <si>
    <t>HESP-0200</t>
  </si>
  <si>
    <t>الدراسات الإسلامية</t>
  </si>
  <si>
    <t>IA-37</t>
  </si>
  <si>
    <t>IA-38</t>
  </si>
  <si>
    <t>الطفولة المبكرة</t>
  </si>
  <si>
    <t>HESP-0029</t>
  </si>
  <si>
    <t>كلية التربية والتنمية البشرية</t>
  </si>
  <si>
    <t>التعلم الإلكتروني</t>
  </si>
  <si>
    <t>HESP-0439</t>
  </si>
  <si>
    <t>كلية التصاميم والفنون</t>
  </si>
  <si>
    <t>التصميم الجرافيكي والوسائط الرقمية</t>
  </si>
  <si>
    <t>ECSA-79</t>
  </si>
  <si>
    <t>الفنون البصرية</t>
  </si>
  <si>
    <t>HESP-0030</t>
  </si>
  <si>
    <t>تصميم الأزياء والنسيج</t>
  </si>
  <si>
    <t>HESP-0031</t>
  </si>
  <si>
    <t>تصميم المنتجات</t>
  </si>
  <si>
    <t>ECSA-125</t>
  </si>
  <si>
    <t>HPA-95</t>
  </si>
  <si>
    <t>كلية الخدمة الاجتماعية</t>
  </si>
  <si>
    <t>الخدمة الاجتماعية</t>
  </si>
  <si>
    <t>HESP-0032</t>
  </si>
  <si>
    <t>كلية الصحة وعلوم التأهيل</t>
  </si>
  <si>
    <t>الأشعة التشخيصية</t>
  </si>
  <si>
    <t>HPA-329</t>
  </si>
  <si>
    <t>التثقيف الصحي</t>
  </si>
  <si>
    <t>HPA-192</t>
  </si>
  <si>
    <t>التغذية الإكلينيكية</t>
  </si>
  <si>
    <t>HPA-193</t>
  </si>
  <si>
    <t>السمع والتوازن</t>
  </si>
  <si>
    <t>HPA-326</t>
  </si>
  <si>
    <t>العلاج بالأشعة</t>
  </si>
  <si>
    <t>HPA-323</t>
  </si>
  <si>
    <t>تقنيات التصوير بالموجات فوق صوتية</t>
  </si>
  <si>
    <t>HPA-327</t>
  </si>
  <si>
    <t>تقنيات الطب النووي</t>
  </si>
  <si>
    <t>HPA-324</t>
  </si>
  <si>
    <t>دكتور علاج طبيعي</t>
  </si>
  <si>
    <t>HPA-191</t>
  </si>
  <si>
    <t>علم النفس الإكلينيكي</t>
  </si>
  <si>
    <t>HPA-189</t>
  </si>
  <si>
    <t>علوم الوبائيات</t>
  </si>
  <si>
    <t>HPA-188</t>
  </si>
  <si>
    <t>الترجمة التخصصية من اللغة العربية إلى اللغة الإنجليزية وبالعكس</t>
  </si>
  <si>
    <t>HESP-0437</t>
  </si>
  <si>
    <t>العلوم في علم النفس الإكلينيكي</t>
  </si>
  <si>
    <t>HPA-322</t>
  </si>
  <si>
    <t>دكتور صيدلة</t>
  </si>
  <si>
    <t>HPA-108</t>
  </si>
  <si>
    <t>HPA-102</t>
  </si>
  <si>
    <t>SPA-53</t>
  </si>
  <si>
    <t>العلوم الرياضية</t>
  </si>
  <si>
    <t>SPA-52</t>
  </si>
  <si>
    <t>SPA-54</t>
  </si>
  <si>
    <t>SPA-51</t>
  </si>
  <si>
    <t>IA-171</t>
  </si>
  <si>
    <t>كلية اللغات</t>
  </si>
  <si>
    <t>الأدب الإنجليزي والدراسات الثقافية</t>
  </si>
  <si>
    <t>HESP-0435</t>
  </si>
  <si>
    <t>اللغة الفرنسية والترجمة</t>
  </si>
  <si>
    <t>HESP-0034</t>
  </si>
  <si>
    <t>الهندسة الإلكترونية</t>
  </si>
  <si>
    <t>ECSA-235</t>
  </si>
  <si>
    <t>الهندسة الصناعية والنظم</t>
  </si>
  <si>
    <t>ECSA-230</t>
  </si>
  <si>
    <t>هندسة الاتصالات</t>
  </si>
  <si>
    <t>ECSA-229</t>
  </si>
  <si>
    <t>طب الأسنان</t>
  </si>
  <si>
    <t>HPA-92</t>
  </si>
  <si>
    <t>معهد اللغة العربية للناطقات بغيرها</t>
  </si>
  <si>
    <t>اللغة العربية للناطقات بغيرها</t>
  </si>
  <si>
    <t>IA-82</t>
  </si>
  <si>
    <t>جامعة الباحة</t>
  </si>
  <si>
    <t>HESP-0368</t>
  </si>
  <si>
    <t>HESP-0367</t>
  </si>
  <si>
    <t>HESP-0369</t>
  </si>
  <si>
    <t>إدارة الأعمال التنفيذي</t>
  </si>
  <si>
    <t>HESP-0371</t>
  </si>
  <si>
    <t>كلية الآداب والعلوم الإنسانية</t>
  </si>
  <si>
    <t>IA-141</t>
  </si>
  <si>
    <t>التربية في القيادة التربوية</t>
  </si>
  <si>
    <t>HESP-0372</t>
  </si>
  <si>
    <t>التربية في المناهج وطرق التدريس</t>
  </si>
  <si>
    <t>HESP-0375</t>
  </si>
  <si>
    <t>التربية في الموهبة والإبداع</t>
  </si>
  <si>
    <t>HESP-0373</t>
  </si>
  <si>
    <t>التربية في تكنولوجيا التعليم</t>
  </si>
  <si>
    <t>HESP-0374</t>
  </si>
  <si>
    <t>كلية الحاسبات والمعلومات</t>
  </si>
  <si>
    <t>العلوم في الأمن السيبراني</t>
  </si>
  <si>
    <t>ECSA-205</t>
  </si>
  <si>
    <t>كلية الصيدلة الإكلينيكية</t>
  </si>
  <si>
    <t>HPA-152</t>
  </si>
  <si>
    <t>HPA-100</t>
  </si>
  <si>
    <t>SPA-175</t>
  </si>
  <si>
    <t>HPA-153</t>
  </si>
  <si>
    <t>العمارة</t>
  </si>
  <si>
    <t>ECSA-97</t>
  </si>
  <si>
    <t>الهندسة الكهربائية</t>
  </si>
  <si>
    <t>ECSA-98</t>
  </si>
  <si>
    <t>ECSA-208</t>
  </si>
  <si>
    <t>الهندسة الميكانيكية</t>
  </si>
  <si>
    <t>ECSA-207</t>
  </si>
  <si>
    <t>HESP-0043</t>
  </si>
  <si>
    <t>جامعة الجوف</t>
  </si>
  <si>
    <t>HESP-0140</t>
  </si>
  <si>
    <t>HESP-0139</t>
  </si>
  <si>
    <t>HESP-0138</t>
  </si>
  <si>
    <t>IA-56</t>
  </si>
  <si>
    <t>كلية الشريعة والقانون</t>
  </si>
  <si>
    <t>IA-71</t>
  </si>
  <si>
    <t>IA-69</t>
  </si>
  <si>
    <t>IA-70</t>
  </si>
  <si>
    <t>الصيدلة</t>
  </si>
  <si>
    <t>HPA-143</t>
  </si>
  <si>
    <t>HPA-140</t>
  </si>
  <si>
    <t>SPA-80</t>
  </si>
  <si>
    <t>SPA-81</t>
  </si>
  <si>
    <t>SPA-82</t>
  </si>
  <si>
    <t>SPA-79</t>
  </si>
  <si>
    <t>HPA-142</t>
  </si>
  <si>
    <t>العلاج الطبيعي والتأهيل الصحي</t>
  </si>
  <si>
    <t>HPA-144</t>
  </si>
  <si>
    <t>علوم المختبرات الإكلينيكية</t>
  </si>
  <si>
    <t>HPA-141</t>
  </si>
  <si>
    <t>ECSA-74</t>
  </si>
  <si>
    <t>ECSA-87</t>
  </si>
  <si>
    <t>ECSA-89</t>
  </si>
  <si>
    <t>ECSA-91</t>
  </si>
  <si>
    <t>ECSA-88</t>
  </si>
  <si>
    <t>هندسة الحاسب الآلي والشبكات</t>
  </si>
  <si>
    <t>ECSA-90</t>
  </si>
  <si>
    <t>جامعة الحدود الشمالية</t>
  </si>
  <si>
    <t>كلية التربية والآداب بعرعر</t>
  </si>
  <si>
    <t>HESP-0045</t>
  </si>
  <si>
    <t>علوم التمريض</t>
  </si>
  <si>
    <t>HPA-223</t>
  </si>
  <si>
    <t>HPA-224</t>
  </si>
  <si>
    <t>تقنية المختبرات الطبية</t>
  </si>
  <si>
    <t>HPA-221</t>
  </si>
  <si>
    <t>كلية العلوم بعرعر</t>
  </si>
  <si>
    <t>SPA-90</t>
  </si>
  <si>
    <t>ECSA-119</t>
  </si>
  <si>
    <t>الهندسة الصناعية</t>
  </si>
  <si>
    <t>ECSA-172</t>
  </si>
  <si>
    <t>ECSA-166</t>
  </si>
  <si>
    <t>الهندسة الكيميائية</t>
  </si>
  <si>
    <t>ECSA-171</t>
  </si>
  <si>
    <t>ECSA-165</t>
  </si>
  <si>
    <t>ECSA-170</t>
  </si>
  <si>
    <t>IA-103</t>
  </si>
  <si>
    <t>كلية إدارة الأعمال بعرعر</t>
  </si>
  <si>
    <t>HESP-0044</t>
  </si>
  <si>
    <t>جامعة الطائف</t>
  </si>
  <si>
    <t>HESP-0288</t>
  </si>
  <si>
    <t>اللغات الأجنبية</t>
  </si>
  <si>
    <t>HESP-0046</t>
  </si>
  <si>
    <t>IA-109</t>
  </si>
  <si>
    <t>HESP-0412</t>
  </si>
  <si>
    <t>علوم الرياضة والنشاط البدني</t>
  </si>
  <si>
    <t>HESP-0401</t>
  </si>
  <si>
    <t>القيادة التربوية</t>
  </si>
  <si>
    <t>HESP-0292</t>
  </si>
  <si>
    <t>المناهج وطرق تدريس العلوم</t>
  </si>
  <si>
    <t>HESP-0291</t>
  </si>
  <si>
    <t>تقنيات التعليم</t>
  </si>
  <si>
    <t>HESP-0403</t>
  </si>
  <si>
    <t>كلية التصاميم والفنون التطبيقية</t>
  </si>
  <si>
    <t>HESP-0411</t>
  </si>
  <si>
    <t>كلية الحاسبات وتقنية المعلومات</t>
  </si>
  <si>
    <t>ECSA-175</t>
  </si>
  <si>
    <t>علوم الحاسبات</t>
  </si>
  <si>
    <t>ECSA-219</t>
  </si>
  <si>
    <t>هندسة الحاسب الآلي</t>
  </si>
  <si>
    <t>ECSA-220</t>
  </si>
  <si>
    <t>ECSA-180</t>
  </si>
  <si>
    <t>HPA-90</t>
  </si>
  <si>
    <t>HPA-67</t>
  </si>
  <si>
    <t>التقنية الحيوية</t>
  </si>
  <si>
    <t>SPA-185</t>
  </si>
  <si>
    <t>علوم الغذاء والتغذية</t>
  </si>
  <si>
    <t>SPA-186</t>
  </si>
  <si>
    <t>التمريض العام</t>
  </si>
  <si>
    <t>HPA-232</t>
  </si>
  <si>
    <t>HPA-231</t>
  </si>
  <si>
    <t>علوم الأشعة</t>
  </si>
  <si>
    <t>HPA-308</t>
  </si>
  <si>
    <t>ECSA-178</t>
  </si>
  <si>
    <t>ECSA-177</t>
  </si>
  <si>
    <t>كلية إدارة الاعمال</t>
  </si>
  <si>
    <t>HESP-0405</t>
  </si>
  <si>
    <t>HESP-0407</t>
  </si>
  <si>
    <t>HESP-0408</t>
  </si>
  <si>
    <t>إدارة الاعمال التنفيذي</t>
  </si>
  <si>
    <t>HESP-0409</t>
  </si>
  <si>
    <t>الإدارة</t>
  </si>
  <si>
    <t>HESP-0289</t>
  </si>
  <si>
    <t>HESP-0290</t>
  </si>
  <si>
    <t>HPA-25</t>
  </si>
  <si>
    <t>جامعة الفيصل</t>
  </si>
  <si>
    <t>الطب</t>
  </si>
  <si>
    <t>HPA-110</t>
  </si>
  <si>
    <t>إدارة الاعمال</t>
  </si>
  <si>
    <t>HESP-0470</t>
  </si>
  <si>
    <t>كلية دكتور صيدلي</t>
  </si>
  <si>
    <t>دكتور صيدلي</t>
  </si>
  <si>
    <t>HPA-345</t>
  </si>
  <si>
    <t>جامعة القصيم</t>
  </si>
  <si>
    <t>كلية الاقتصاد والإدارة</t>
  </si>
  <si>
    <t>HESP-0047</t>
  </si>
  <si>
    <t>HESP-0275</t>
  </si>
  <si>
    <t>كلية الأعمال والاقتصاد</t>
  </si>
  <si>
    <t>HESP-0493</t>
  </si>
  <si>
    <t>كلية التأهيل الطبي</t>
  </si>
  <si>
    <t>HPA-26</t>
  </si>
  <si>
    <t>التربية في التربية الخاصة</t>
  </si>
  <si>
    <t>HESP-0274</t>
  </si>
  <si>
    <t>في أصول التربية</t>
  </si>
  <si>
    <t>HESP-0049</t>
  </si>
  <si>
    <t>في تقنيات التعليم</t>
  </si>
  <si>
    <t>HESP-0050</t>
  </si>
  <si>
    <t>كلية الزراعة والطب البيطري بالمقر الرئيس</t>
  </si>
  <si>
    <t>الطب البيطري</t>
  </si>
  <si>
    <t>SPA-169</t>
  </si>
  <si>
    <t>كلية الشريعة والدراسات الإسلامية</t>
  </si>
  <si>
    <t>IA-44</t>
  </si>
  <si>
    <t>في العقيدة</t>
  </si>
  <si>
    <t>IA-4</t>
  </si>
  <si>
    <t>كلية الصحة العامة والمعلوماتية الصحية بالبكيرية</t>
  </si>
  <si>
    <t>الإدارة الصحية</t>
  </si>
  <si>
    <t>HPA-31</t>
  </si>
  <si>
    <t>كلية الصحة العامة والمعلوماتيه الصحية بالبكيرية</t>
  </si>
  <si>
    <t>المعلوماتية الصحية</t>
  </si>
  <si>
    <t>البكيرية</t>
  </si>
  <si>
    <t>HPA-217</t>
  </si>
  <si>
    <t>HPA-216</t>
  </si>
  <si>
    <t>كلية الطب والعلوم الطبية بمحافظة عنيزة</t>
  </si>
  <si>
    <t>دكتور طب</t>
  </si>
  <si>
    <t>محافظة عنيزة</t>
  </si>
  <si>
    <t>HPA-154</t>
  </si>
  <si>
    <t>SPA-19</t>
  </si>
  <si>
    <t>الرياضيات البحتة</t>
  </si>
  <si>
    <t>SPA-20</t>
  </si>
  <si>
    <t>علوم المختبرات الطبية</t>
  </si>
  <si>
    <t>HPA-38</t>
  </si>
  <si>
    <t>كلية العلوم بالمقر الرئيس</t>
  </si>
  <si>
    <t>الإحصاء وبحوث العمليات</t>
  </si>
  <si>
    <t>SPA-75</t>
  </si>
  <si>
    <t>SPA-77</t>
  </si>
  <si>
    <t>SPA-78</t>
  </si>
  <si>
    <t>كلية العمارة والتخطيط بالمقر الرئيس</t>
  </si>
  <si>
    <t>ECSA-105</t>
  </si>
  <si>
    <t>كلية الغة العربية</t>
  </si>
  <si>
    <t>اللغة العربية وآدابها</t>
  </si>
  <si>
    <t>IA-29</t>
  </si>
  <si>
    <t>كلية الفنون والتصاميم</t>
  </si>
  <si>
    <t>تصميم الأزياء</t>
  </si>
  <si>
    <t>HESP-0543</t>
  </si>
  <si>
    <t>كلية اللغات والعلوم الإنسانية</t>
  </si>
  <si>
    <t>علم الاجتماع والخدمة الاجتماعية</t>
  </si>
  <si>
    <t>HESP-0494</t>
  </si>
  <si>
    <t>التربية تخصص علم النفس التربوي</t>
  </si>
  <si>
    <t>HESP-0513</t>
  </si>
  <si>
    <t>HESP-0514</t>
  </si>
  <si>
    <t>علم الاجتماع</t>
  </si>
  <si>
    <t>HESP-0515</t>
  </si>
  <si>
    <t>التربية في الإرشاد النفسي</t>
  </si>
  <si>
    <t>HESP-0495</t>
  </si>
  <si>
    <t>التربية في علم النفس التربوي</t>
  </si>
  <si>
    <t>HESP-0516</t>
  </si>
  <si>
    <t>كلية اللغة العربية والدراسات الاجتماعية</t>
  </si>
  <si>
    <t>HESP-0377</t>
  </si>
  <si>
    <t>اللغة الإنجليزية والترجمة</t>
  </si>
  <si>
    <t>HESP-0273</t>
  </si>
  <si>
    <t>كلية اللغة العربية والدراسات الاجتماعية بالمقر الرئيس</t>
  </si>
  <si>
    <t>IA-66</t>
  </si>
  <si>
    <t>الآداب في الدراسات الأدبية</t>
  </si>
  <si>
    <t>IA-67</t>
  </si>
  <si>
    <t>الآداب في الدراسات اللغوية</t>
  </si>
  <si>
    <t>IA-65</t>
  </si>
  <si>
    <t>العلوم في الهندسة الكهربائية</t>
  </si>
  <si>
    <t>ECSA-267</t>
  </si>
  <si>
    <t>العلوم في الهندسة المدنية</t>
  </si>
  <si>
    <t>ECSA-266</t>
  </si>
  <si>
    <t>العلوم في الهندسة الميكانيكية</t>
  </si>
  <si>
    <t>ECSA-265</t>
  </si>
  <si>
    <t>العلوم في هندسة الطاقة المتجددة</t>
  </si>
  <si>
    <t>ECSA-264</t>
  </si>
  <si>
    <t>كلية الهندسة بالمقر الرئيس</t>
  </si>
  <si>
    <t>ECSA-101</t>
  </si>
  <si>
    <t>ECSA-100</t>
  </si>
  <si>
    <t>ECSA-99</t>
  </si>
  <si>
    <t>كلية الهندسة بمحافظة عنيزة</t>
  </si>
  <si>
    <t>ECSA-104</t>
  </si>
  <si>
    <t>ECSA-103</t>
  </si>
  <si>
    <t>ECSA-102</t>
  </si>
  <si>
    <t>طب وجراحة الفم والأسنان</t>
  </si>
  <si>
    <t>HPA-215</t>
  </si>
  <si>
    <t>جامعة المجمعة</t>
  </si>
  <si>
    <t>HESP-0419</t>
  </si>
  <si>
    <t>رياض الأطفال</t>
  </si>
  <si>
    <t>HESP-0417</t>
  </si>
  <si>
    <t>كلية الطب بالمجمعة</t>
  </si>
  <si>
    <t>الطب والجراحة العامة</t>
  </si>
  <si>
    <t>HPA-39</t>
  </si>
  <si>
    <t>HPA-184</t>
  </si>
  <si>
    <t>علوم الأشعة والتصوير الطبي</t>
  </si>
  <si>
    <t>HPA-310</t>
  </si>
  <si>
    <t>العلوم في العلاج الطبيعي</t>
  </si>
  <si>
    <t>HPA-186</t>
  </si>
  <si>
    <t>العلوم في المختبرات الاكلينيكية</t>
  </si>
  <si>
    <t>HPA-309</t>
  </si>
  <si>
    <t>العلوم في الهندسة الطبية الحيوية</t>
  </si>
  <si>
    <t>HPA-187</t>
  </si>
  <si>
    <t>كلية العلوم الطبية التطبيقية بالمجمعة</t>
  </si>
  <si>
    <t>HPA-40</t>
  </si>
  <si>
    <t>العلوم في التمريض – الإدارة والقيادة في التمريض</t>
  </si>
  <si>
    <t>HPA-148</t>
  </si>
  <si>
    <t>كلية العلوم بالزلفي</t>
  </si>
  <si>
    <t>الزلفي</t>
  </si>
  <si>
    <t>SPA-15</t>
  </si>
  <si>
    <t>ECSA-72</t>
  </si>
  <si>
    <t>الهندسة المدنية والبيئية</t>
  </si>
  <si>
    <t>ECSA-71</t>
  </si>
  <si>
    <t>ECSA-123</t>
  </si>
  <si>
    <t>HESP-0418</t>
  </si>
  <si>
    <t>HESP-0416</t>
  </si>
  <si>
    <t>ECSA-122</t>
  </si>
  <si>
    <t>كلية علوم الحاسبات والمعلومات</t>
  </si>
  <si>
    <t>الأمن السيبراني والأدلة الرقمية</t>
  </si>
  <si>
    <t>ECSA-222</t>
  </si>
  <si>
    <t>جامعة المستقبل</t>
  </si>
  <si>
    <t>كلية الهندسة وعلوم الحاسب</t>
  </si>
  <si>
    <t>هندسة الحاسب</t>
  </si>
  <si>
    <t>ECSA-160</t>
  </si>
  <si>
    <t>جامعة المعرفة</t>
  </si>
  <si>
    <t>HPA-129</t>
  </si>
  <si>
    <t>الطب البشري</t>
  </si>
  <si>
    <t>HPA-128</t>
  </si>
  <si>
    <t>كلية العلوم التطبيقية</t>
  </si>
  <si>
    <t>HPA-125</t>
  </si>
  <si>
    <t>الخدمات الطبية الطارئة</t>
  </si>
  <si>
    <t>HPA-126</t>
  </si>
  <si>
    <t>HPA-127</t>
  </si>
  <si>
    <t>جامعة الملك خالد</t>
  </si>
  <si>
    <t>الأعمال</t>
  </si>
  <si>
    <t>الفلسفة في المحاسبة</t>
  </si>
  <si>
    <t>HESP-0388</t>
  </si>
  <si>
    <t>الآداب والعلوم الإنسانية</t>
  </si>
  <si>
    <t>الفلسفة في التاريخ</t>
  </si>
  <si>
    <t>HESP-0390</t>
  </si>
  <si>
    <t>الآداب في الاعلام والاتصال</t>
  </si>
  <si>
    <t>HESP-0389</t>
  </si>
  <si>
    <t>التربية</t>
  </si>
  <si>
    <t>أخصائي نفسي</t>
  </si>
  <si>
    <t>HESP-0384</t>
  </si>
  <si>
    <t>أصول التربية الإسلامية</t>
  </si>
  <si>
    <t>HESP-0387</t>
  </si>
  <si>
    <t>HESP-0386</t>
  </si>
  <si>
    <t>أصول التربية - بنظام المقررات</t>
  </si>
  <si>
    <t>HESP-0385</t>
  </si>
  <si>
    <t>HPA-297</t>
  </si>
  <si>
    <t>خميس مشيط</t>
  </si>
  <si>
    <t>HPA-295</t>
  </si>
  <si>
    <t>الشريعة وأصول الدين</t>
  </si>
  <si>
    <t>IA-143</t>
  </si>
  <si>
    <t>IA-145</t>
  </si>
  <si>
    <t>HPA-293</t>
  </si>
  <si>
    <t>الصيدلة في إدارة الاعمال الصيدلانية</t>
  </si>
  <si>
    <t>HPA-294</t>
  </si>
  <si>
    <t>اللغات والترجمة</t>
  </si>
  <si>
    <t>الآداب في تدريس اللغة الإنجليزية كلغة أجنبية</t>
  </si>
  <si>
    <t>HESP-0391</t>
  </si>
  <si>
    <t>طب الاسنان</t>
  </si>
  <si>
    <t>طب وجراحة الفم والاسنان</t>
  </si>
  <si>
    <t>HPA-296</t>
  </si>
  <si>
    <t>HESP-0450</t>
  </si>
  <si>
    <t>HESP-0316</t>
  </si>
  <si>
    <t>إدارة أعمال أكاديمي</t>
  </si>
  <si>
    <t>HESP-0253</t>
  </si>
  <si>
    <t>الإدارة والإشراف التربوي</t>
  </si>
  <si>
    <t>HESP-0057</t>
  </si>
  <si>
    <t>الفلسفة في التربية تخصص "المناهج وطرق التدريس العامة"</t>
  </si>
  <si>
    <t>HESP-0131</t>
  </si>
  <si>
    <t>الفلسفة في التربية تخصص "المناهج وطرق تدريس العلوم"</t>
  </si>
  <si>
    <t>HESP-0132</t>
  </si>
  <si>
    <t>الفلسفة في التربية تخصص التوجيه والإرشاد النفسي</t>
  </si>
  <si>
    <t>HESP-0258</t>
  </si>
  <si>
    <t>الإشراف التربوي التنفيذي</t>
  </si>
  <si>
    <t>HESP-0309</t>
  </si>
  <si>
    <t>التربية الخاصة</t>
  </si>
  <si>
    <t>HESP-0311</t>
  </si>
  <si>
    <t>التربية الخاصة تخصص اضطراب طيف التوحد</t>
  </si>
  <si>
    <t>HESP-0312</t>
  </si>
  <si>
    <t>التربية تخصص "الإدارة والإشراف التربوي"</t>
  </si>
  <si>
    <t>HESP-0133</t>
  </si>
  <si>
    <t>التوجيه والإرشاد النفسي</t>
  </si>
  <si>
    <t>HESP-0250</t>
  </si>
  <si>
    <t>السياسات التربوية</t>
  </si>
  <si>
    <t>HESP-0313</t>
  </si>
  <si>
    <t>القيادة التربوية التنفيذي</t>
  </si>
  <si>
    <t>HESP-0252</t>
  </si>
  <si>
    <t>المناهج وطرق التدريس العامة</t>
  </si>
  <si>
    <t>HESP-0249</t>
  </si>
  <si>
    <t>HESP-0259</t>
  </si>
  <si>
    <t>HESP-0310</t>
  </si>
  <si>
    <t>تقنيات التعليم - مهني</t>
  </si>
  <si>
    <t>HESP-0251</t>
  </si>
  <si>
    <t>كلية الشريعة وأصول الدين</t>
  </si>
  <si>
    <t>IA-90</t>
  </si>
  <si>
    <t>IA-126</t>
  </si>
  <si>
    <t>العقيدة والمذاهب المعاصرة</t>
  </si>
  <si>
    <t>IA-127</t>
  </si>
  <si>
    <t>القرآن وعلومه</t>
  </si>
  <si>
    <t>IA-128</t>
  </si>
  <si>
    <t>الأنظمة - مهني</t>
  </si>
  <si>
    <t>IA-87</t>
  </si>
  <si>
    <t>الدعوة - مهني</t>
  </si>
  <si>
    <t>IA-86</t>
  </si>
  <si>
    <t>IA-52</t>
  </si>
  <si>
    <t>IA-54</t>
  </si>
  <si>
    <t>IA-49</t>
  </si>
  <si>
    <t>العلوم في الأحياء</t>
  </si>
  <si>
    <t>SPA-64</t>
  </si>
  <si>
    <t>SPA-65</t>
  </si>
  <si>
    <t>العلوم في الكيمياء</t>
  </si>
  <si>
    <t>SPA-67</t>
  </si>
  <si>
    <t>العلوم في الإدارة البيئية واستدامة الموارد الطبيعية</t>
  </si>
  <si>
    <t>SPA-178</t>
  </si>
  <si>
    <t>SPA-69</t>
  </si>
  <si>
    <t>العلوم في السموم والأدلة الجنائية</t>
  </si>
  <si>
    <t>SPA-177</t>
  </si>
  <si>
    <t>SPA-70</t>
  </si>
  <si>
    <t>SPA-71</t>
  </si>
  <si>
    <t>كلية العلوم الإنسانية</t>
  </si>
  <si>
    <t>الإعلام والاتصال</t>
  </si>
  <si>
    <t>HESP-0248</t>
  </si>
  <si>
    <t>HESP-0246</t>
  </si>
  <si>
    <t>HESP-0247</t>
  </si>
  <si>
    <t>IA-91</t>
  </si>
  <si>
    <t>IA-8</t>
  </si>
  <si>
    <t>IA-88</t>
  </si>
  <si>
    <t>HESP-0256</t>
  </si>
  <si>
    <t>العلوم الجغرافية</t>
  </si>
  <si>
    <t>HESP-0257</t>
  </si>
  <si>
    <t>IA-89</t>
  </si>
  <si>
    <t>المختبرات الإكلينيكية</t>
  </si>
  <si>
    <t>HPA-21</t>
  </si>
  <si>
    <t>HPA-206</t>
  </si>
  <si>
    <t>كلية العلوم الطبية التطبيقية بالقريقر</t>
  </si>
  <si>
    <t>أشعة تشخيصية</t>
  </si>
  <si>
    <t>القريقر</t>
  </si>
  <si>
    <t>HPA-10</t>
  </si>
  <si>
    <t>كلية العلوم الطبية التطبيقية بخميس مشيط</t>
  </si>
  <si>
    <t>HPA-4</t>
  </si>
  <si>
    <t>تقنية الأسنان</t>
  </si>
  <si>
    <t>HPA-133</t>
  </si>
  <si>
    <t>ECSA-211</t>
  </si>
  <si>
    <t>ترجمة</t>
  </si>
  <si>
    <t>HESP-0255</t>
  </si>
  <si>
    <t>كلية اللغات والترجمة بالقريقر</t>
  </si>
  <si>
    <t>HESP-0062</t>
  </si>
  <si>
    <t>ECSA-244</t>
  </si>
  <si>
    <t>ECSA-248</t>
  </si>
  <si>
    <t>ECSA-247</t>
  </si>
  <si>
    <t>ECSA-149</t>
  </si>
  <si>
    <t>ECSA-191</t>
  </si>
  <si>
    <t>هندسة السلامة والوقاية من الحريق</t>
  </si>
  <si>
    <t>ECSA-190</t>
  </si>
  <si>
    <t>كلية علوم الحاسب</t>
  </si>
  <si>
    <t>ECSA-246</t>
  </si>
  <si>
    <t>ECSA-245</t>
  </si>
  <si>
    <t>كلية علوم الحاسب الآلي</t>
  </si>
  <si>
    <t>ECSA-151</t>
  </si>
  <si>
    <t>ECSA-187</t>
  </si>
  <si>
    <t>ECSA-189</t>
  </si>
  <si>
    <t>علوم الحاسب الآلي</t>
  </si>
  <si>
    <t>ECSA-188</t>
  </si>
  <si>
    <t>ECSA-186</t>
  </si>
  <si>
    <t>جامعة الملك سعود</t>
  </si>
  <si>
    <t>الإعلام</t>
  </si>
  <si>
    <t>HESP-0073</t>
  </si>
  <si>
    <t>HESP-0071</t>
  </si>
  <si>
    <t>خدمة اجتماعية</t>
  </si>
  <si>
    <t>HESP-0154</t>
  </si>
  <si>
    <t>علم المعلومات</t>
  </si>
  <si>
    <t>HESP-0156</t>
  </si>
  <si>
    <t>IA-60</t>
  </si>
  <si>
    <t>الدراسات القرآنية</t>
  </si>
  <si>
    <t>IA-10</t>
  </si>
  <si>
    <t>HESP-0077</t>
  </si>
  <si>
    <t>التربية - تخصص أصول التربية</t>
  </si>
  <si>
    <t>HESP-0449</t>
  </si>
  <si>
    <t>التربية - تخصص تعليم الكبار والتعليم المستمر</t>
  </si>
  <si>
    <t>HESP-0446</t>
  </si>
  <si>
    <t>الدراسات الإسلامية - السنة وعلومها</t>
  </si>
  <si>
    <t>IA-175</t>
  </si>
  <si>
    <t>الدراسات الإسلامية - العقيدة</t>
  </si>
  <si>
    <t>IA-176</t>
  </si>
  <si>
    <t>الدراسات الإسلامية - الفقه وأصوله</t>
  </si>
  <si>
    <t>IA-177</t>
  </si>
  <si>
    <t>الآداب في الإدارة التربوية</t>
  </si>
  <si>
    <t>HESP-0075</t>
  </si>
  <si>
    <t>الآداب في تقنيات التعليم</t>
  </si>
  <si>
    <t>HESP-0351</t>
  </si>
  <si>
    <t>الآداب في علم النفس</t>
  </si>
  <si>
    <t>HESP-0144</t>
  </si>
  <si>
    <t>HESP-0448</t>
  </si>
  <si>
    <t>HESP-0447</t>
  </si>
  <si>
    <t>HESP-0145</t>
  </si>
  <si>
    <t>IA-178</t>
  </si>
  <si>
    <t>IA-174</t>
  </si>
  <si>
    <t>القراءات القرآنية</t>
  </si>
  <si>
    <t>IA-179</t>
  </si>
  <si>
    <t>HPA-149</t>
  </si>
  <si>
    <t>كلية الحقوق والعلوم السياسية</t>
  </si>
  <si>
    <t>العلوم السياسية</t>
  </si>
  <si>
    <t>HESP-0348</t>
  </si>
  <si>
    <t>ماجستبر الآداب في القانون الخاص</t>
  </si>
  <si>
    <t>IA-136</t>
  </si>
  <si>
    <t>ماجستبر الآداب في القانون العام</t>
  </si>
  <si>
    <t>IA-137</t>
  </si>
  <si>
    <t>الأحياء الدقيقة</t>
  </si>
  <si>
    <t>SPA-200</t>
  </si>
  <si>
    <t>الجيوفيزياء</t>
  </si>
  <si>
    <t>SPA-205</t>
  </si>
  <si>
    <t>الجيولوجيا</t>
  </si>
  <si>
    <t>SPA-206</t>
  </si>
  <si>
    <t>العلوم في الرياضيات الإكتوارية والمالية</t>
  </si>
  <si>
    <t>SPA-73</t>
  </si>
  <si>
    <t>النبات</t>
  </si>
  <si>
    <t>SPA-197</t>
  </si>
  <si>
    <t>الإحصاء</t>
  </si>
  <si>
    <t>SPA-196</t>
  </si>
  <si>
    <t>SPA-191</t>
  </si>
  <si>
    <t>SPA-193</t>
  </si>
  <si>
    <t>SPA-192</t>
  </si>
  <si>
    <t>الكيمياء الحيوية</t>
  </si>
  <si>
    <t>SPA-195</t>
  </si>
  <si>
    <t>SPA-199</t>
  </si>
  <si>
    <t>علم الحيوان</t>
  </si>
  <si>
    <t>SPA-198</t>
  </si>
  <si>
    <t>علم الكيمياء</t>
  </si>
  <si>
    <t>SPA-194</t>
  </si>
  <si>
    <t>كلية العلوم الإنسانية والاجتماعية</t>
  </si>
  <si>
    <t>الفلسفة في اللغة العربية وآدابها</t>
  </si>
  <si>
    <t>IA-135</t>
  </si>
  <si>
    <t>التعليم الصحي</t>
  </si>
  <si>
    <t>HPA-20</t>
  </si>
  <si>
    <t>HPA-278</t>
  </si>
  <si>
    <t>العلاج الوظيفي</t>
  </si>
  <si>
    <t>HPA-333</t>
  </si>
  <si>
    <t>HPA-279</t>
  </si>
  <si>
    <t>HPA-332</t>
  </si>
  <si>
    <t>دكتور بصريات</t>
  </si>
  <si>
    <t>HPA-14</t>
  </si>
  <si>
    <t>صحة الأسنان</t>
  </si>
  <si>
    <t>HPA-15</t>
  </si>
  <si>
    <t>علاج علل النطق والسمع</t>
  </si>
  <si>
    <t>HPA-334</t>
  </si>
  <si>
    <t>HPA-150</t>
  </si>
  <si>
    <t>HPA-335</t>
  </si>
  <si>
    <t>التخطيط والتصميم العمراني</t>
  </si>
  <si>
    <t>ECSA-241</t>
  </si>
  <si>
    <t>اللغة الإسبانية والترجمة</t>
  </si>
  <si>
    <t>HESP-0153</t>
  </si>
  <si>
    <t>HESP-0083</t>
  </si>
  <si>
    <t>HESP-0152</t>
  </si>
  <si>
    <t>إدارة الأعمال - تخصص المحاسبة</t>
  </si>
  <si>
    <t>HESP-0445</t>
  </si>
  <si>
    <t>إدارة أعمال - تخصص نظم المعلومات الإدارية</t>
  </si>
  <si>
    <t>HESP-0444</t>
  </si>
  <si>
    <t>كلية علوم الأغذية والزراعة</t>
  </si>
  <si>
    <t>الاقتصاد التطبيقي</t>
  </si>
  <si>
    <t>SPA-202</t>
  </si>
  <si>
    <t>العلوم الزراعية في وقاية النبات</t>
  </si>
  <si>
    <t>SPA-204</t>
  </si>
  <si>
    <t>علوم الأغذية وتغذية الإنسان</t>
  </si>
  <si>
    <t>SPA-203</t>
  </si>
  <si>
    <t>العلوم في علوم الحاسب  </t>
  </si>
  <si>
    <t>ECSA-200</t>
  </si>
  <si>
    <t>ECSA-242</t>
  </si>
  <si>
    <t>ECSA-243</t>
  </si>
  <si>
    <t>كلية علوم الرياضة والنشاط البدني</t>
  </si>
  <si>
    <t>HESP-0087</t>
  </si>
  <si>
    <t>الآداب في التربية البدنية</t>
  </si>
  <si>
    <t>HESP-0352</t>
  </si>
  <si>
    <t>العلوم في التدريب الرياضي</t>
  </si>
  <si>
    <t>HESP-0350</t>
  </si>
  <si>
    <t>العلوم في علوم الحركة</t>
  </si>
  <si>
    <t>HESP-0349</t>
  </si>
  <si>
    <t>جامعة الملك سعود بن عبد العزيز  للعلوم الصحية</t>
  </si>
  <si>
    <t>الاحساء</t>
  </si>
  <si>
    <t>HPA-348</t>
  </si>
  <si>
    <t>الرياض</t>
  </si>
  <si>
    <t>HPA-347</t>
  </si>
  <si>
    <t>جدة</t>
  </si>
  <si>
    <t>HPA-346</t>
  </si>
  <si>
    <t>كلية التمريض بجدة</t>
  </si>
  <si>
    <t>القبالة</t>
  </si>
  <si>
    <t>مدينة جدة</t>
  </si>
  <si>
    <t>HPA-244</t>
  </si>
  <si>
    <t>كلية الصحة العامة والمعلوماتية الصحية</t>
  </si>
  <si>
    <t>الأمان الأسري</t>
  </si>
  <si>
    <t>مدينة الرياض</t>
  </si>
  <si>
    <t>HPA-317</t>
  </si>
  <si>
    <t>كلية الصحة العامة والمعلوماتية الصحية بالرياض</t>
  </si>
  <si>
    <t>HPA-289</t>
  </si>
  <si>
    <t>القيادة الصحية التنفيذية</t>
  </si>
  <si>
    <t>HPA-282</t>
  </si>
  <si>
    <t>HPA-288</t>
  </si>
  <si>
    <t>الصحة العامة في الوبائيات والاحصاء الحيوي</t>
  </si>
  <si>
    <t>HPA-286</t>
  </si>
  <si>
    <t>الصحة العامة في إدارة الأنظمة الصحية</t>
  </si>
  <si>
    <t>HPA-284</t>
  </si>
  <si>
    <t>HPA-283</t>
  </si>
  <si>
    <t>كلية الطب بالرياض</t>
  </si>
  <si>
    <t>التعليم الطبي</t>
  </si>
  <si>
    <t>HPA-285</t>
  </si>
  <si>
    <t>كلية الطب بالرياض وجدة</t>
  </si>
  <si>
    <t>الطب والجراحة بالرياض+ فرع جدة</t>
  </si>
  <si>
    <t>الرياض، جدة</t>
  </si>
  <si>
    <t>HPA-45</t>
  </si>
  <si>
    <t>العلاج التنفسي + فرعي جدة والإحساء</t>
  </si>
  <si>
    <t>HPA-46</t>
  </si>
  <si>
    <t>تقنية القلب - التصوير الصوتي</t>
  </si>
  <si>
    <t>HPA-319</t>
  </si>
  <si>
    <t>HPA-313</t>
  </si>
  <si>
    <t>علوم  المختبرات الإكلينيكية</t>
  </si>
  <si>
    <t>محافظة الأحساء</t>
  </si>
  <si>
    <t>HPA-316</t>
  </si>
  <si>
    <t>HPA-318</t>
  </si>
  <si>
    <t>HPA-314</t>
  </si>
  <si>
    <t>قسطرة القلب - القسطرة القلبية</t>
  </si>
  <si>
    <t>HPA-315</t>
  </si>
  <si>
    <t>كلية العلوم الطبية التطبيقية بالأحساء</t>
  </si>
  <si>
    <t>الأحساء</t>
  </si>
  <si>
    <t>HPA-245</t>
  </si>
  <si>
    <t>HPA-252</t>
  </si>
  <si>
    <t>HPA-249</t>
  </si>
  <si>
    <t>كلية العلوم الطبية التطبيقية بالرياض</t>
  </si>
  <si>
    <t>HPA-248</t>
  </si>
  <si>
    <t>HPA-247</t>
  </si>
  <si>
    <t>علوم الاشعة</t>
  </si>
  <si>
    <t>HPA-290</t>
  </si>
  <si>
    <t>كلية العلوم الطبية التطبيقية بجدة</t>
  </si>
  <si>
    <t>HPA-243</t>
  </si>
  <si>
    <t>HPA-253</t>
  </si>
  <si>
    <t>HPA-246</t>
  </si>
  <si>
    <t>HPA-287</t>
  </si>
  <si>
    <t>HPA-251</t>
  </si>
  <si>
    <t>كلية طب الأسنان بالرياض</t>
  </si>
  <si>
    <t>HPA-70</t>
  </si>
  <si>
    <t>جامعة الملك عبد العزيز</t>
  </si>
  <si>
    <t>كلية الاتصال والإعلام</t>
  </si>
  <si>
    <t>الاتصال التسويقي</t>
  </si>
  <si>
    <t>HESP-0222</t>
  </si>
  <si>
    <t>الصحافة والإعلام الرقمي</t>
  </si>
  <si>
    <t>HESP-0221</t>
  </si>
  <si>
    <t>HESP-0219</t>
  </si>
  <si>
    <t>الاتصال والإعلام</t>
  </si>
  <si>
    <t>HESP-0223</t>
  </si>
  <si>
    <t>كلية الاقتصاد المنزلي</t>
  </si>
  <si>
    <t>التصميم الداخلي والأثاث</t>
  </si>
  <si>
    <t>ECSA-3</t>
  </si>
  <si>
    <t>الإدارة العامة</t>
  </si>
  <si>
    <t>HESP-0230</t>
  </si>
  <si>
    <t>HESP-0232</t>
  </si>
  <si>
    <t>HESP-0235</t>
  </si>
  <si>
    <t>HESP-0236</t>
  </si>
  <si>
    <t>كلية الأعمال برابغ</t>
  </si>
  <si>
    <t>محافظة رابغ</t>
  </si>
  <si>
    <t>HESP-0241</t>
  </si>
  <si>
    <t>HESP-0238</t>
  </si>
  <si>
    <t>HESP-0237</t>
  </si>
  <si>
    <t>HESP-0240</t>
  </si>
  <si>
    <t>HESP-0239</t>
  </si>
  <si>
    <t>الشريعة والدراسات الإسلامية</t>
  </si>
  <si>
    <t>IA-83</t>
  </si>
  <si>
    <t>IA-85</t>
  </si>
  <si>
    <t>اللغة الفرنسية</t>
  </si>
  <si>
    <t>HESP-0218</t>
  </si>
  <si>
    <t>HESP-0204</t>
  </si>
  <si>
    <t>HESP-0208</t>
  </si>
  <si>
    <t>HPA-197</t>
  </si>
  <si>
    <t>ECSA-142</t>
  </si>
  <si>
    <t>ECSA-146</t>
  </si>
  <si>
    <t>ECSA-145</t>
  </si>
  <si>
    <t>ECSA-147</t>
  </si>
  <si>
    <t>ECSA-143</t>
  </si>
  <si>
    <t>كلية الحقوق</t>
  </si>
  <si>
    <t>IA-57</t>
  </si>
  <si>
    <t>كلية الحقوق بالمقر الرئيس</t>
  </si>
  <si>
    <t>القانون الخاص</t>
  </si>
  <si>
    <t>IA-219</t>
  </si>
  <si>
    <t>القانون العام</t>
  </si>
  <si>
    <t>IA-220</t>
  </si>
  <si>
    <t>القانون والممارسة المهنية</t>
  </si>
  <si>
    <t>IA-221</t>
  </si>
  <si>
    <t>كلية السياحة</t>
  </si>
  <si>
    <t>إدارة الضيافة</t>
  </si>
  <si>
    <t>HESP-0227</t>
  </si>
  <si>
    <t>العلوم الصيدلية - الصيدلانيات</t>
  </si>
  <si>
    <t>HPA-203</t>
  </si>
  <si>
    <t>العلوم الصيدلية - النواتج الطبيعية الصيدلية</t>
  </si>
  <si>
    <t>HPA-202</t>
  </si>
  <si>
    <t>العلوم الصيدلية - علم الأدوية والسموم</t>
  </si>
  <si>
    <t>HPA-199</t>
  </si>
  <si>
    <t>كلية الطب بالمقر الرئيس</t>
  </si>
  <si>
    <t>HPA-362</t>
  </si>
  <si>
    <t>الصحة العامة تخصص وبائيات وإحصاء حيوي</t>
  </si>
  <si>
    <t>HPA-350</t>
  </si>
  <si>
    <t>العلوم الطبية (التعليم الطبي )</t>
  </si>
  <si>
    <t>HPA-351</t>
  </si>
  <si>
    <t>الكيمياء الحيوية السريرية</t>
  </si>
  <si>
    <t>HPA-359</t>
  </si>
  <si>
    <t>الوراثة البشرية بمسارية (وراثة بشرية جزيئية ، ارشاد وراثي )</t>
  </si>
  <si>
    <t>HPA-358</t>
  </si>
  <si>
    <t>علم الأدوية السريري</t>
  </si>
  <si>
    <t>HPA-360</t>
  </si>
  <si>
    <t>علم وظائف الأعضاء</t>
  </si>
  <si>
    <t>HPA-361</t>
  </si>
  <si>
    <t>كلية الطب برابغ</t>
  </si>
  <si>
    <t>الطب والجراحة برابغ</t>
  </si>
  <si>
    <t>رابغ</t>
  </si>
  <si>
    <t>HPA-73</t>
  </si>
  <si>
    <t>SPA-34</t>
  </si>
  <si>
    <t>SPA-41</t>
  </si>
  <si>
    <t>العلوم الفلكية الفيزيائية</t>
  </si>
  <si>
    <t>SPA-33</t>
  </si>
  <si>
    <t>SPA-30</t>
  </si>
  <si>
    <t>علوم الأحياء (علم الحيوان)</t>
  </si>
  <si>
    <t>SPA-28</t>
  </si>
  <si>
    <t>علوم الأحياء (علم النبات)</t>
  </si>
  <si>
    <t>SPA-29</t>
  </si>
  <si>
    <t>علوم الأحياء (علوم الأحياء الدقيقة)</t>
  </si>
  <si>
    <t>SPA-27</t>
  </si>
  <si>
    <t>كيمياء حيوية</t>
  </si>
  <si>
    <t>SPA-25</t>
  </si>
  <si>
    <t>كلية العلوم البيئية</t>
  </si>
  <si>
    <t>علوم وإدارة موارد المياه</t>
  </si>
  <si>
    <t>SPA-112</t>
  </si>
  <si>
    <t>SPA-141</t>
  </si>
  <si>
    <t>HPA-74</t>
  </si>
  <si>
    <t>HPA-76</t>
  </si>
  <si>
    <t>HPA-201</t>
  </si>
  <si>
    <t>كلية العلوم الطبية التطبيقية بالمقر الرئيس</t>
  </si>
  <si>
    <t>HPA-349</t>
  </si>
  <si>
    <t>HPA-353</t>
  </si>
  <si>
    <t>SPA-217</t>
  </si>
  <si>
    <t>ECSA-144</t>
  </si>
  <si>
    <t>الجيوماتكس</t>
  </si>
  <si>
    <t>ECSA-94</t>
  </si>
  <si>
    <t>التخطيط الحضري والإقليمي بالرسالة</t>
  </si>
  <si>
    <t>ECSA-257</t>
  </si>
  <si>
    <t>ECSA-256</t>
  </si>
  <si>
    <t>الهندسة الكهربائية وهندسة الحاسبات (هندسة الحاسبات)</t>
  </si>
  <si>
    <t>ECSA-164</t>
  </si>
  <si>
    <t>ECSA-140</t>
  </si>
  <si>
    <t>ECSA-141</t>
  </si>
  <si>
    <t>ECSA-139</t>
  </si>
  <si>
    <t>الهندسة الميكانيكية/ القوى الميكانيكية</t>
  </si>
  <si>
    <t>ECSA-138</t>
  </si>
  <si>
    <t>الهندسة النووية</t>
  </si>
  <si>
    <t>ECSA-134</t>
  </si>
  <si>
    <t>هندسة الإلكترونيات والاتصالات بالمقر الرئيس</t>
  </si>
  <si>
    <t>ECSA-163</t>
  </si>
  <si>
    <t>هندسة القوى والآلات الكهربائية بالمقر الرئيس</t>
  </si>
  <si>
    <t>ECSA-162</t>
  </si>
  <si>
    <t>هندسة تعدين</t>
  </si>
  <si>
    <t>ECSA-148</t>
  </si>
  <si>
    <t>هندسة طبية حيوية بالمقر الرئيس</t>
  </si>
  <si>
    <t>HPA-218</t>
  </si>
  <si>
    <t>كلية علوم الإنسان والتصاميم</t>
  </si>
  <si>
    <t>العلوم الأسرية</t>
  </si>
  <si>
    <t>HESP-0216</t>
  </si>
  <si>
    <t>الملابس والنسيج</t>
  </si>
  <si>
    <t>HESP-0214</t>
  </si>
  <si>
    <t>الأزياء والنسيج</t>
  </si>
  <si>
    <t>HESP-0213</t>
  </si>
  <si>
    <t>HESP-0217</t>
  </si>
  <si>
    <t>دراسات الطفولة</t>
  </si>
  <si>
    <t>HESP-0215</t>
  </si>
  <si>
    <t>كلية علوم الأرض</t>
  </si>
  <si>
    <t>الثروة المعدنية والصخور</t>
  </si>
  <si>
    <t>SPA-129</t>
  </si>
  <si>
    <t>SPA-131</t>
  </si>
  <si>
    <t>الجيولوجيا الهندسية والبيئية</t>
  </si>
  <si>
    <t>SPA-128</t>
  </si>
  <si>
    <t>تقنية الاستكشاف الجيولوجي</t>
  </si>
  <si>
    <t>SPA-117</t>
  </si>
  <si>
    <t>جيولوجيا البترول والترسبات</t>
  </si>
  <si>
    <t>SPA-126</t>
  </si>
  <si>
    <t>جيولوجيا البنائية والاستشعار عن بعد</t>
  </si>
  <si>
    <t>SPA-127</t>
  </si>
  <si>
    <t>جيولوجيا المياه</t>
  </si>
  <si>
    <t>SPA-130</t>
  </si>
  <si>
    <t>كلية علوم البحار</t>
  </si>
  <si>
    <t>الأحياء البحرية</t>
  </si>
  <si>
    <t>SPA-110</t>
  </si>
  <si>
    <t>الجيولوجيا البحرية</t>
  </si>
  <si>
    <t>SPA-116</t>
  </si>
  <si>
    <t>الفيزياء البحرية</t>
  </si>
  <si>
    <t>SPA-140</t>
  </si>
  <si>
    <t>الكيمياء البحرية</t>
  </si>
  <si>
    <t>SPA-118</t>
  </si>
  <si>
    <t>معهد اللغة الإنجليزية</t>
  </si>
  <si>
    <t>تعليم اللغة الإنجليزية للناطقين بغيرها</t>
  </si>
  <si>
    <t>HESP-0147</t>
  </si>
  <si>
    <t>جامعة الملك فهد للبترول والمعادن</t>
  </si>
  <si>
    <t>كلية الحوسبة والرياضيات</t>
  </si>
  <si>
    <t>SPA-92</t>
  </si>
  <si>
    <t>كلية الكيميائيات والمواد</t>
  </si>
  <si>
    <t>SPA-93</t>
  </si>
  <si>
    <t>كلية الهندسة والفيزياء</t>
  </si>
  <si>
    <t>SPA-95</t>
  </si>
  <si>
    <t>كلية هندسة البترول وعلوم الأرض</t>
  </si>
  <si>
    <t>SPA-94</t>
  </si>
  <si>
    <t>SPA-91</t>
  </si>
  <si>
    <t>جامعة الملك فيصل</t>
  </si>
  <si>
    <t>الحقوق</t>
  </si>
  <si>
    <t>IA-80</t>
  </si>
  <si>
    <t>الاتصال الاستراتيجي</t>
  </si>
  <si>
    <t>HESP-0519</t>
  </si>
  <si>
    <t>الجغرافيا ونظم المعلومات الجغرافية</t>
  </si>
  <si>
    <t>HESP-0192</t>
  </si>
  <si>
    <t>IA-79</t>
  </si>
  <si>
    <t>HESP-0197</t>
  </si>
  <si>
    <t>التربية الفنية</t>
  </si>
  <si>
    <t>HESP-0531</t>
  </si>
  <si>
    <t>التربية في الطفولة المبكرة</t>
  </si>
  <si>
    <t>HESP-0529</t>
  </si>
  <si>
    <t>في تربية الموهوبين</t>
  </si>
  <si>
    <t>HESP-0530</t>
  </si>
  <si>
    <t>IA-232</t>
  </si>
  <si>
    <t>IA-228</t>
  </si>
  <si>
    <t>HPA-79</t>
  </si>
  <si>
    <t>HPA-145</t>
  </si>
  <si>
    <t>كلية الطب البيطري</t>
  </si>
  <si>
    <t>الولادة والتناسليات والتلقيح الاصطناعي ونقل الأجنة</t>
  </si>
  <si>
    <t>SPA-96</t>
  </si>
  <si>
    <t>SPA-42</t>
  </si>
  <si>
    <t>SPA-61</t>
  </si>
  <si>
    <t>SPA-63</t>
  </si>
  <si>
    <t>SPA-98</t>
  </si>
  <si>
    <t>SPA-236</t>
  </si>
  <si>
    <t>كلية العلوم الزراعية والأغذية</t>
  </si>
  <si>
    <t>الاقتصاد الزراعي التطبيقي</t>
  </si>
  <si>
    <t>SPA-103</t>
  </si>
  <si>
    <t>علوم الثروة السمكية</t>
  </si>
  <si>
    <t>SPA-97</t>
  </si>
  <si>
    <t>علوم وتقنية الأغذية</t>
  </si>
  <si>
    <t>SPA-3</t>
  </si>
  <si>
    <t>هندسة التصنيع الغذائي</t>
  </si>
  <si>
    <t>SPA-100</t>
  </si>
  <si>
    <t>HESP-0126</t>
  </si>
  <si>
    <t>HESP-0127</t>
  </si>
  <si>
    <t>HESP-0141</t>
  </si>
  <si>
    <t>العلوم في المالية</t>
  </si>
  <si>
    <t>HESP-0522</t>
  </si>
  <si>
    <t>HESP-0196</t>
  </si>
  <si>
    <t>ماجستير مهني</t>
  </si>
  <si>
    <t>التأمين وتحليل الخطر</t>
  </si>
  <si>
    <t>HESP-0523</t>
  </si>
  <si>
    <t>كلية علوم الحاسب وتقنية المعلومات</t>
  </si>
  <si>
    <t>الحاسب الآلي ونظم المعلومات</t>
  </si>
  <si>
    <t>ECSA-18</t>
  </si>
  <si>
    <t>الامن السيبراني</t>
  </si>
  <si>
    <t>ECSA-268</t>
  </si>
  <si>
    <t>العلوم في الذكاء الاصطناعي</t>
  </si>
  <si>
    <t>ECSA-269</t>
  </si>
  <si>
    <t>ECSA-271</t>
  </si>
  <si>
    <t>نظم المعلومات الحاسوبية</t>
  </si>
  <si>
    <t>ECSA-270</t>
  </si>
  <si>
    <t>جامعة اليمامة</t>
  </si>
  <si>
    <t>HESP-0517</t>
  </si>
  <si>
    <t>ماجستير تنفيذي</t>
  </si>
  <si>
    <t>في إدارة  الاعمال</t>
  </si>
  <si>
    <t>HESP-0518</t>
  </si>
  <si>
    <t>IA-134</t>
  </si>
  <si>
    <t>قانون الأعمال</t>
  </si>
  <si>
    <t>IA-223</t>
  </si>
  <si>
    <t>العلوم في إدارة الأعمال - تخصص الإدارة</t>
  </si>
  <si>
    <t>HESP-0347</t>
  </si>
  <si>
    <t>العلوم في إدارة الأعمال - تخصص التسويق</t>
  </si>
  <si>
    <t>HESP-0346</t>
  </si>
  <si>
    <t>العلوم في إدارة الأعمال - تخصص المالية</t>
  </si>
  <si>
    <t>HESP-0345</t>
  </si>
  <si>
    <t>IA-113</t>
  </si>
  <si>
    <t>كلية الإدارة والاقتصاد</t>
  </si>
  <si>
    <t>HESP-0452</t>
  </si>
  <si>
    <t>الأعمال المصرفية والتمويل</t>
  </si>
  <si>
    <t>HESP-0453</t>
  </si>
  <si>
    <t>التأمين</t>
  </si>
  <si>
    <t>HESP-0455</t>
  </si>
  <si>
    <t>HESP-0451</t>
  </si>
  <si>
    <t>السياحة والفندقة</t>
  </si>
  <si>
    <t>HESP-0457</t>
  </si>
  <si>
    <t>HESP-0456</t>
  </si>
  <si>
    <t>HESP-0454</t>
  </si>
  <si>
    <t>التصميم الجرافيكي</t>
  </si>
  <si>
    <t>ECSA-249</t>
  </si>
  <si>
    <t>HESP-0186</t>
  </si>
  <si>
    <t>HPA-173</t>
  </si>
  <si>
    <t>كلية الدراسات القضائية والأنظمة</t>
  </si>
  <si>
    <t>IA-184</t>
  </si>
  <si>
    <t>IA-181</t>
  </si>
  <si>
    <t>IA-30</t>
  </si>
  <si>
    <t>IA-114</t>
  </si>
  <si>
    <t>القراءات</t>
  </si>
  <si>
    <t>IA-183</t>
  </si>
  <si>
    <t>الكتاب والسنة</t>
  </si>
  <si>
    <t>IA-32</t>
  </si>
  <si>
    <t>التفسير وعلوم القرآن</t>
  </si>
  <si>
    <t>IA-182</t>
  </si>
  <si>
    <t>الحديث وعلومه</t>
  </si>
  <si>
    <t>IA-180</t>
  </si>
  <si>
    <t>IA-31</t>
  </si>
  <si>
    <t>كلية الشريعة والدرسات الإسلامية</t>
  </si>
  <si>
    <t>HESP-0304</t>
  </si>
  <si>
    <t>HPA-167</t>
  </si>
  <si>
    <t>HESP-0183</t>
  </si>
  <si>
    <t>HESP-0458</t>
  </si>
  <si>
    <t>HESP-0460</t>
  </si>
  <si>
    <t>HESP-0459</t>
  </si>
  <si>
    <t>HPA-166</t>
  </si>
  <si>
    <t>كلية اللغة العربية وآدابها</t>
  </si>
  <si>
    <t>الأدب</t>
  </si>
  <si>
    <t>IA-185</t>
  </si>
  <si>
    <t>البلاغة والنقد</t>
  </si>
  <si>
    <t>IA-187</t>
  </si>
  <si>
    <t>كلية الهندسة بالقنفذة</t>
  </si>
  <si>
    <t>محافظة القنفذة</t>
  </si>
  <si>
    <t>ECSA-114</t>
  </si>
  <si>
    <t>هندسة التشييد</t>
  </si>
  <si>
    <t>ECSA-115</t>
  </si>
  <si>
    <t>كلية الهندسة بالليث</t>
  </si>
  <si>
    <t>هندسة الالكترونيات والاتصالات</t>
  </si>
  <si>
    <t>محافظة الليث</t>
  </si>
  <si>
    <t>ECSA-116</t>
  </si>
  <si>
    <t>كلية الهندسة والحاسبات بالليث</t>
  </si>
  <si>
    <t>الهندسة البيئية</t>
  </si>
  <si>
    <t>الليث</t>
  </si>
  <si>
    <t>ECSA-250</t>
  </si>
  <si>
    <t>HPA-163</t>
  </si>
  <si>
    <t>التأهيل اللغوي</t>
  </si>
  <si>
    <t>IA-78</t>
  </si>
  <si>
    <t>معهد تعليم اللغة العربية لغير الناطقين بها</t>
  </si>
  <si>
    <t>إعداد معلمي اللغة العربية لغير الناطقين بها</t>
  </si>
  <si>
    <t>IA-186</t>
  </si>
  <si>
    <t>جامعة بيشة</t>
  </si>
  <si>
    <t>IA-188</t>
  </si>
  <si>
    <t>HESP-0466</t>
  </si>
  <si>
    <t>إدارة الخدمات الصحية</t>
  </si>
  <si>
    <t>HESP-0420</t>
  </si>
  <si>
    <t>IA-46</t>
  </si>
  <si>
    <t>كلية الآداب والفنون</t>
  </si>
  <si>
    <t>الاثار والسياحة</t>
  </si>
  <si>
    <t>HESP-0467</t>
  </si>
  <si>
    <t>HESP-0465</t>
  </si>
  <si>
    <t>الآداب والنقد</t>
  </si>
  <si>
    <t>IA-189</t>
  </si>
  <si>
    <t>التربية في تقنيات التعليم</t>
  </si>
  <si>
    <t>HESP-0130</t>
  </si>
  <si>
    <t>HESP-0322</t>
  </si>
  <si>
    <t>HESP-0321</t>
  </si>
  <si>
    <t>المناهج وطرق التدريس مسارات تخصصية</t>
  </si>
  <si>
    <t>HESP-0323</t>
  </si>
  <si>
    <t>أصول التربية</t>
  </si>
  <si>
    <t>HESP-0320</t>
  </si>
  <si>
    <t>HPA-135</t>
  </si>
  <si>
    <t>SPA-211</t>
  </si>
  <si>
    <t>SPA-209</t>
  </si>
  <si>
    <t>SPA-210</t>
  </si>
  <si>
    <t>النماص</t>
  </si>
  <si>
    <t>HPA-344</t>
  </si>
  <si>
    <t>HPA-258</t>
  </si>
  <si>
    <t>جامعة تبوك</t>
  </si>
  <si>
    <t>العلوم الطبية التطبيقية</t>
  </si>
  <si>
    <t>HPA-132</t>
  </si>
  <si>
    <t>كلية التربية والآداب</t>
  </si>
  <si>
    <t>HESP-0129</t>
  </si>
  <si>
    <t>IA-95</t>
  </si>
  <si>
    <t>القياس والتقويم</t>
  </si>
  <si>
    <t>HESP-0266</t>
  </si>
  <si>
    <t>IA-93</t>
  </si>
  <si>
    <t>HESP-0264</t>
  </si>
  <si>
    <t>HESP-0267</t>
  </si>
  <si>
    <t>ECSA-225</t>
  </si>
  <si>
    <t>تصميم الأزياء والمنسوجات</t>
  </si>
  <si>
    <t>HESP-0421</t>
  </si>
  <si>
    <t>ECSA-156</t>
  </si>
  <si>
    <t>ECSA-159</t>
  </si>
  <si>
    <t>ECSA-157</t>
  </si>
  <si>
    <t>الذكاء الاصطناعي</t>
  </si>
  <si>
    <t>ECSA-237</t>
  </si>
  <si>
    <t>ECSA-158</t>
  </si>
  <si>
    <t>ECSA-238</t>
  </si>
  <si>
    <t>كلية الشريعة والأنظمة</t>
  </si>
  <si>
    <t>IA-47</t>
  </si>
  <si>
    <t>IA-96</t>
  </si>
  <si>
    <t>IA-97</t>
  </si>
  <si>
    <t>IA-172</t>
  </si>
  <si>
    <t>IA-94</t>
  </si>
  <si>
    <t>HPA-131</t>
  </si>
  <si>
    <t>HPA-136</t>
  </si>
  <si>
    <t>SPA-150</t>
  </si>
  <si>
    <t>SPA-62</t>
  </si>
  <si>
    <t>التنوع الاحيائي</t>
  </si>
  <si>
    <t>SPA-190</t>
  </si>
  <si>
    <t>SPA-149</t>
  </si>
  <si>
    <t>الفيز ياء الطبية</t>
  </si>
  <si>
    <t>SPA-189</t>
  </si>
  <si>
    <t>HPA-210</t>
  </si>
  <si>
    <t>HPA-209</t>
  </si>
  <si>
    <t>ECSA-155</t>
  </si>
  <si>
    <t>ECSA-153</t>
  </si>
  <si>
    <t>ECSA-154</t>
  </si>
  <si>
    <t>ECSA-152</t>
  </si>
  <si>
    <t>HESP-0443</t>
  </si>
  <si>
    <t>التسويق الرقمي</t>
  </si>
  <si>
    <t>HESP-0441</t>
  </si>
  <si>
    <t>المحاسبة القضائية التنفيذية</t>
  </si>
  <si>
    <t>HESP-0442</t>
  </si>
  <si>
    <t>HESP-0440</t>
  </si>
  <si>
    <t>HESP-0262</t>
  </si>
  <si>
    <t>HESP-0261</t>
  </si>
  <si>
    <t>HESP-0260</t>
  </si>
  <si>
    <t>HESP-0263</t>
  </si>
  <si>
    <t>كلية تقنية المختبرات الطبية</t>
  </si>
  <si>
    <t>المختبرات الطبية - الطب الجزيئي</t>
  </si>
  <si>
    <t>HPA-330</t>
  </si>
  <si>
    <t>جامعة جازان</t>
  </si>
  <si>
    <t>IA-100</t>
  </si>
  <si>
    <t>كلية التصميم والعمارة</t>
  </si>
  <si>
    <t>ECSA-19</t>
  </si>
  <si>
    <t>HPA-80</t>
  </si>
  <si>
    <t>IA-55</t>
  </si>
  <si>
    <t>IA-99</t>
  </si>
  <si>
    <t>الفقه وأصوله</t>
  </si>
  <si>
    <t>IA-234</t>
  </si>
  <si>
    <t>كلية الصحة العامة وطب المناطق الحارة</t>
  </si>
  <si>
    <t>HPA-214</t>
  </si>
  <si>
    <t>HPA-211</t>
  </si>
  <si>
    <t>الوبائيات</t>
  </si>
  <si>
    <t>HPA-139</t>
  </si>
  <si>
    <t>HPA-138</t>
  </si>
  <si>
    <t>الصيدلة في علم السموم التطبيقي</t>
  </si>
  <si>
    <t>HPA-368</t>
  </si>
  <si>
    <t>HPA-81</t>
  </si>
  <si>
    <t>الإسعاف والطوارئ</t>
  </si>
  <si>
    <t>HPA-212</t>
  </si>
  <si>
    <t>HPA-82</t>
  </si>
  <si>
    <t>HPA-83</t>
  </si>
  <si>
    <t>تقنية الأشعة التشخيصية</t>
  </si>
  <si>
    <t>HPA-84</t>
  </si>
  <si>
    <t>HPA-85</t>
  </si>
  <si>
    <t>كلية الفنون والعلوم الإنسانية</t>
  </si>
  <si>
    <t>HESP-0534</t>
  </si>
  <si>
    <t>HESP-0535</t>
  </si>
  <si>
    <t>التربية في علم النفس</t>
  </si>
  <si>
    <t>HESP-0536</t>
  </si>
  <si>
    <t>IA-235</t>
  </si>
  <si>
    <t>HPA-86</t>
  </si>
  <si>
    <t>ECSA-161</t>
  </si>
  <si>
    <t>هندسة الحاسب والشبكات</t>
  </si>
  <si>
    <t>ECSA-83</t>
  </si>
  <si>
    <t>جامعة حائل</t>
  </si>
  <si>
    <t>الأداب والفنون</t>
  </si>
  <si>
    <t>الاثار  وإدارة موارد التراث</t>
  </si>
  <si>
    <t>HESP-0396</t>
  </si>
  <si>
    <t>الاعلام</t>
  </si>
  <si>
    <t>HESP-0392</t>
  </si>
  <si>
    <t>الفنون الجميلة</t>
  </si>
  <si>
    <t>HESP-0394</t>
  </si>
  <si>
    <t>HESP-0393</t>
  </si>
  <si>
    <t>الرعاية الاولية التنفيذي</t>
  </si>
  <si>
    <t>HPA-300</t>
  </si>
  <si>
    <t>الرعاية الحرجة للكبار  التنفيذي</t>
  </si>
  <si>
    <t>HPA-299</t>
  </si>
  <si>
    <t>الشريعة والقانون</t>
  </si>
  <si>
    <t>القانون التنفيذي</t>
  </si>
  <si>
    <t>IA-144</t>
  </si>
  <si>
    <t>الصحة العامة والمعلوماتية الصحية</t>
  </si>
  <si>
    <t>المعلوماتية الصحية وإدارة المعلومات</t>
  </si>
  <si>
    <t>HPA-303</t>
  </si>
  <si>
    <t>الصحة الالكترونية التنفيذي</t>
  </si>
  <si>
    <t>HPA-298</t>
  </si>
  <si>
    <t>إدارة الخدمات الصحية والمستشفيات التنفيذي</t>
  </si>
  <si>
    <t>HPA-302</t>
  </si>
  <si>
    <t>الاشعة التشخيصية</t>
  </si>
  <si>
    <t>HPA-301</t>
  </si>
  <si>
    <t>HESP-0395</t>
  </si>
  <si>
    <t>HESP-0398</t>
  </si>
  <si>
    <t>إدارة المنظمات غير الربحية التنفيذي</t>
  </si>
  <si>
    <t>HESP-0399</t>
  </si>
  <si>
    <t>إدارة الموارد البشرية  التنفيذي</t>
  </si>
  <si>
    <t>HESP-0397</t>
  </si>
  <si>
    <t>HESP-0189</t>
  </si>
  <si>
    <t>HESP-0286</t>
  </si>
  <si>
    <t>IA-104</t>
  </si>
  <si>
    <t>إدارة السياحة والفعاليات</t>
  </si>
  <si>
    <t>HESP-0287</t>
  </si>
  <si>
    <t>الأخصائي النفسي</t>
  </si>
  <si>
    <t>HESP-0285</t>
  </si>
  <si>
    <t>HESP-0284</t>
  </si>
  <si>
    <t>HPA-174</t>
  </si>
  <si>
    <t>IA-105</t>
  </si>
  <si>
    <t>HPA-227</t>
  </si>
  <si>
    <t>HPA-228</t>
  </si>
  <si>
    <t>دكتور الصيدلة</t>
  </si>
  <si>
    <t>HPA-226</t>
  </si>
  <si>
    <t>HPA-114</t>
  </si>
  <si>
    <t>SPA-89</t>
  </si>
  <si>
    <t>SPA-155</t>
  </si>
  <si>
    <t>HPA-230</t>
  </si>
  <si>
    <t>HPA-175</t>
  </si>
  <si>
    <t>SPA-156</t>
  </si>
  <si>
    <t>علوم المختبرات السريرية</t>
  </si>
  <si>
    <t>HPA-229</t>
  </si>
  <si>
    <t>هندسة التصميم الداخلي</t>
  </si>
  <si>
    <t>ECSA-173</t>
  </si>
  <si>
    <t>السلامة والصحة المهنية التنفيذي</t>
  </si>
  <si>
    <t>ECSA-214</t>
  </si>
  <si>
    <t>هندسة وإدارة الجودة التنفيذي</t>
  </si>
  <si>
    <t>ECSA-213</t>
  </si>
  <si>
    <t>هندسة وإدارة المرافق التنفيذي</t>
  </si>
  <si>
    <t>ECSA-215</t>
  </si>
  <si>
    <t>HESP-0187</t>
  </si>
  <si>
    <t>HESP-0188</t>
  </si>
  <si>
    <t>HESP-0283</t>
  </si>
  <si>
    <t>HPA-176</t>
  </si>
  <si>
    <t>كلية علوم وهندسة الحاسب الآلي</t>
  </si>
  <si>
    <t>ECSA-174</t>
  </si>
  <si>
    <t>ECSA-118</t>
  </si>
  <si>
    <t>ECSA-212</t>
  </si>
  <si>
    <t>الذكاء الاصطناعي التنفيذي</t>
  </si>
  <si>
    <t>ECSA-216</t>
  </si>
  <si>
    <t>جامعة حفر الباطن</t>
  </si>
  <si>
    <t>HESP-0365</t>
  </si>
  <si>
    <t>HPA-280</t>
  </si>
  <si>
    <t>HPA-281</t>
  </si>
  <si>
    <t>علوم وهندسة الحاسب الآلي</t>
  </si>
  <si>
    <t>ECSA-204</t>
  </si>
  <si>
    <t>جامعة دار الحكمة</t>
  </si>
  <si>
    <t>كلية الأعمال والقانون</t>
  </si>
  <si>
    <t>HESP-0143</t>
  </si>
  <si>
    <t>HESP-0142</t>
  </si>
  <si>
    <t>كلية الصحة والعلوم السلوكية والتعليم</t>
  </si>
  <si>
    <t>علوم النطق واللغة والسمع</t>
  </si>
  <si>
    <t>HPA-147</t>
  </si>
  <si>
    <t>كلية العلوم الصحية والسلوكية والتعليم</t>
  </si>
  <si>
    <t>العلوم في علم النفس</t>
  </si>
  <si>
    <t>HESP-0358</t>
  </si>
  <si>
    <t>HESP-0359</t>
  </si>
  <si>
    <t>كلية إدارة الأعمال والقانون</t>
  </si>
  <si>
    <t>الآداب في الدبلوماسية والعلاقات الدولية</t>
  </si>
  <si>
    <t>HESP-0357</t>
  </si>
  <si>
    <t>HESP-0356</t>
  </si>
  <si>
    <t>IA-138</t>
  </si>
  <si>
    <t>جامعة دار العلوم</t>
  </si>
  <si>
    <t>IA-139</t>
  </si>
  <si>
    <t>IA-140</t>
  </si>
  <si>
    <t>كلية الطب البشري</t>
  </si>
  <si>
    <t>HPA-137</t>
  </si>
  <si>
    <t>كلية الهندسة المعمارية والتصميم الرقمي</t>
  </si>
  <si>
    <t>ECSA-84</t>
  </si>
  <si>
    <t>ECSA-85</t>
  </si>
  <si>
    <t>ECSA-86</t>
  </si>
  <si>
    <t>الإدارة المالية والبنوك</t>
  </si>
  <si>
    <t>HESP-0094</t>
  </si>
  <si>
    <t>HESP-0095</t>
  </si>
  <si>
    <t>HESP-0093</t>
  </si>
  <si>
    <t>HESP-0279</t>
  </si>
  <si>
    <t>كلية طب ألأسنان</t>
  </si>
  <si>
    <t>HPA-219</t>
  </si>
  <si>
    <t>جامعة رياض العلم</t>
  </si>
  <si>
    <t xml:space="preserve">طب وجراحة الفم والأسنان  </t>
  </si>
  <si>
    <t>HPA-292</t>
  </si>
  <si>
    <t>جامعة سليمان الراجحي</t>
  </si>
  <si>
    <t>كليات سليمان الراجحي</t>
  </si>
  <si>
    <t>HPA-52</t>
  </si>
  <si>
    <t>جامعة شقراء</t>
  </si>
  <si>
    <t>كلية الحاسب الآلي والمعلومات بالمقر الرئيس</t>
  </si>
  <si>
    <t>ECSA-109</t>
  </si>
  <si>
    <t>HPA-159</t>
  </si>
  <si>
    <t>كلية العلوم الطبية التطبيقية بشقراء</t>
  </si>
  <si>
    <t>HPA-236</t>
  </si>
  <si>
    <t>HPA-238</t>
  </si>
  <si>
    <t>كلية العلوم الطبية التطبيقية بمحافظة الدوادمي</t>
  </si>
  <si>
    <t>محافظة الدوادمي</t>
  </si>
  <si>
    <t>HPA-161</t>
  </si>
  <si>
    <t>كلية العلوم والدراسات الإنسانية  بالدوادمي</t>
  </si>
  <si>
    <t>القانون - الدوادمي</t>
  </si>
  <si>
    <t>IA-112</t>
  </si>
  <si>
    <t>كلية الهندسة بمحافظة الدوادمي</t>
  </si>
  <si>
    <t>ECSA-108</t>
  </si>
  <si>
    <t>جامعة طيبة</t>
  </si>
  <si>
    <t>IA-15</t>
  </si>
  <si>
    <t>IA-17</t>
  </si>
  <si>
    <t>HESP-0101</t>
  </si>
  <si>
    <t>IA-18</t>
  </si>
  <si>
    <t>HESP-0002</t>
  </si>
  <si>
    <t>HPA-87</t>
  </si>
  <si>
    <t>HPA-89</t>
  </si>
  <si>
    <t>SPA-48</t>
  </si>
  <si>
    <t>HPA-68</t>
  </si>
  <si>
    <t>جامعة عفت</t>
  </si>
  <si>
    <t>كلية عفت للأعمال</t>
  </si>
  <si>
    <t>العلوم في التسويق </t>
  </si>
  <si>
    <t>HESP-0363</t>
  </si>
  <si>
    <t>العلوم في الريادة في الأعمال </t>
  </si>
  <si>
    <t>HESP-0362</t>
  </si>
  <si>
    <t>العلوم في المحاسبة والمالية </t>
  </si>
  <si>
    <t>HESP-0364</t>
  </si>
  <si>
    <t>العلوم في إدارة العمليات وسلسلة الإمداد</t>
  </si>
  <si>
    <t>HESP-0361</t>
  </si>
  <si>
    <t>HESP-0104</t>
  </si>
  <si>
    <t>كلية عفت للدراسات الإنسانية</t>
  </si>
  <si>
    <t>العلوم في دراسات الترجمة</t>
  </si>
  <si>
    <t>HESP-0109</t>
  </si>
  <si>
    <t>كلية عفت للعلوم الإنسانية</t>
  </si>
  <si>
    <t>HESP-0360</t>
  </si>
  <si>
    <t>كلية عفت للعمارة والتصميم</t>
  </si>
  <si>
    <t>العلوم في الإنتاج المرئي والرقمي</t>
  </si>
  <si>
    <t>ECSA-81</t>
  </si>
  <si>
    <t>العلوم في التصميم</t>
  </si>
  <si>
    <t>ECSA-82</t>
  </si>
  <si>
    <t>العلوم في التصميم الحضري</t>
  </si>
  <si>
    <t>ECSA-35</t>
  </si>
  <si>
    <t>كلية عفت للهندسة</t>
  </si>
  <si>
    <t>الهندسة الكهربائية وهندسة الحاسبات</t>
  </si>
  <si>
    <t>ECSA-36</t>
  </si>
  <si>
    <t>العلوم في هندسة الطاقة</t>
  </si>
  <si>
    <t>ECSA-203</t>
  </si>
  <si>
    <t>جامعة نجران</t>
  </si>
  <si>
    <t>HESP-0111</t>
  </si>
  <si>
    <t>HPA-225</t>
  </si>
  <si>
    <t>IA-20</t>
  </si>
  <si>
    <t>IA-19</t>
  </si>
  <si>
    <t>كلية العلوم الإدارية</t>
  </si>
  <si>
    <t>HESP-0134</t>
  </si>
  <si>
    <t>HESP-0135</t>
  </si>
  <si>
    <t>المختبرات</t>
  </si>
  <si>
    <t>HPA-50</t>
  </si>
  <si>
    <t>ECSA-29</t>
  </si>
  <si>
    <t>HPA-51</t>
  </si>
  <si>
    <t>كليات الجبيل الصناعية</t>
  </si>
  <si>
    <t>كلية الجبيل الجامعة</t>
  </si>
  <si>
    <t>ECSA-24</t>
  </si>
  <si>
    <t>HESP-0116</t>
  </si>
  <si>
    <t>ECSA-23</t>
  </si>
  <si>
    <t>HESP-0115</t>
  </si>
  <si>
    <t>ECSA-25</t>
  </si>
  <si>
    <t>HESP-0117</t>
  </si>
  <si>
    <t>كليات الرؤية</t>
  </si>
  <si>
    <t>كلية الرؤية الطبية بجدة</t>
  </si>
  <si>
    <t>HPA-320</t>
  </si>
  <si>
    <t>HPA-321</t>
  </si>
  <si>
    <t>كليات الرؤية بالرياض</t>
  </si>
  <si>
    <t>HPA-182</t>
  </si>
  <si>
    <t>كلية طب الأسنان والتمريض</t>
  </si>
  <si>
    <t>HPA-181</t>
  </si>
  <si>
    <t>HPA-180</t>
  </si>
  <si>
    <t>كليات الشرق العربي</t>
  </si>
  <si>
    <t>كلية الشرق العربي للحقوق</t>
  </si>
  <si>
    <t>IA-129</t>
  </si>
  <si>
    <t>IA-130</t>
  </si>
  <si>
    <t>كلية الشرق العربي للدارسات التطبيقية</t>
  </si>
  <si>
    <t>HESP-0376</t>
  </si>
  <si>
    <t>كلية الشرق العربي للدراسات التطبيقية بالرياض</t>
  </si>
  <si>
    <t>HESP-0366</t>
  </si>
  <si>
    <t>كلية الشرق العربي للدراسات العليا</t>
  </si>
  <si>
    <t>الآداب في الإدارة والإشراف التربوي</t>
  </si>
  <si>
    <t>HESP-0294</t>
  </si>
  <si>
    <t>الآداب في وسائل وتكنولوجيا التعليم</t>
  </si>
  <si>
    <t>HESP-0295</t>
  </si>
  <si>
    <t>HESP-0354</t>
  </si>
  <si>
    <t>المهني في المحاسبة</t>
  </si>
  <si>
    <t>HESP-0355</t>
  </si>
  <si>
    <t>HESP-0353</t>
  </si>
  <si>
    <t>ECSA-201</t>
  </si>
  <si>
    <t>كلية ابن سينا الأهلية  للعلوم الطبية بجدة</t>
  </si>
  <si>
    <t>كلية ابن سينا الأهلية للعلوم الطبية</t>
  </si>
  <si>
    <t>HPA-255</t>
  </si>
  <si>
    <t>HPA-257</t>
  </si>
  <si>
    <t>HPA-256</t>
  </si>
  <si>
    <t>كلية البترجي الطبية للعلوم والتكنولوجيا</t>
  </si>
  <si>
    <t>HPA-134</t>
  </si>
  <si>
    <t>كلية الخليج للعلوم الإدارية والإنسانية</t>
  </si>
  <si>
    <t>IA-123</t>
  </si>
  <si>
    <t>كلية جدة العالمية</t>
  </si>
  <si>
    <t>التسويق وإدارة الأعمال الدولية</t>
  </si>
  <si>
    <t>HESP-0461</t>
  </si>
  <si>
    <t>كلية فقيه للعلوم الطبية</t>
  </si>
  <si>
    <t>المختبرات الطبية</t>
  </si>
  <si>
    <t>HPA-61</t>
  </si>
  <si>
    <t>كلية محمد المانع للعلوم الطبية</t>
  </si>
  <si>
    <t>HPA-157</t>
  </si>
  <si>
    <t>HPA-177</t>
  </si>
  <si>
    <t>HPA-178</t>
  </si>
  <si>
    <t>Eligibility Requirements (for signing the contract)</t>
  </si>
  <si>
    <t>Reference information only. Universities do not complete this sheet. | معلومات مرجعية فقط، ولا يطلب من الجامعات تعبئة هذه الورقة.</t>
  </si>
  <si>
    <t>No. | الرقم</t>
  </si>
  <si>
    <t>Contract reference item | البند المرجعي في العقد</t>
  </si>
  <si>
    <t>Eligibility</t>
  </si>
  <si>
    <t>1.1</t>
  </si>
  <si>
    <t>Program establishment/licensing decision | قرار إنشاء/ترخيص البرنامج</t>
  </si>
  <si>
    <t>1.2</t>
  </si>
  <si>
    <t>Institution accredited or review scheduled | اعتماد المؤسسة أو جدولة الزيارة</t>
  </si>
  <si>
    <t>1.3</t>
  </si>
  <si>
    <t>At least one graduating cohort | تخرج دفعة واحدة على الأقل</t>
  </si>
  <si>
    <t>Administration</t>
  </si>
  <si>
    <t>2.1</t>
  </si>
  <si>
    <t>Unified organizational structure across branches | هيكل تنظيمي موحد</t>
  </si>
  <si>
    <t>2.2</t>
  </si>
  <si>
    <t>Unified qualification/program title | مسمى موحد للمؤهل/البرنامج</t>
  </si>
  <si>
    <t>2.3</t>
  </si>
  <si>
    <t>Unified study plan | خطة دراسية موحدة</t>
  </si>
  <si>
    <t>2.4</t>
  </si>
  <si>
    <t>Unified program specification | توصيف برنامج موحد</t>
  </si>
  <si>
    <t>2.5</t>
  </si>
  <si>
    <t>Unified course specifications | توصيف مقررات موحد</t>
  </si>
  <si>
    <t>2.6</t>
  </si>
  <si>
    <t>Common department leadership | قيادة قسم موحدة</t>
  </si>
  <si>
    <t>2.7</t>
  </si>
  <si>
    <t>Unified teaching staff arrangements | تنظيم موحد لهيئة التدريس</t>
  </si>
  <si>
    <t>Evidence</t>
  </si>
  <si>
    <t>3.1</t>
  </si>
  <si>
    <t>Program self-study report | تقرير الدراسة الذاتية</t>
  </si>
  <si>
    <t>3.2</t>
  </si>
  <si>
    <t>Program handbook | الدليل التعريفي للبرنامج</t>
  </si>
  <si>
    <t>3.3</t>
  </si>
  <si>
    <t>Field/cooperative training guide | دليل التدريب الميداني/التعاوني</t>
  </si>
  <si>
    <t>3.4</t>
  </si>
  <si>
    <t>Program quality system guide | دليل نظام الجودة</t>
  </si>
  <si>
    <t>3.5</t>
  </si>
  <si>
    <t>Annual program report | التقرير السنوي للبرنامج</t>
  </si>
  <si>
    <t>3.6</t>
  </si>
  <si>
    <t>Course reports and student work | تقارير المقررات وأعمال الطلبة</t>
  </si>
  <si>
    <t>3.7</t>
  </si>
  <si>
    <t>Survey results report | تقرير نتائج استطلاعات الرأي</t>
  </si>
  <si>
    <t>3.8</t>
  </si>
  <si>
    <t>KPIs and benchmarking | مؤشرات الأداء والمقارنة المرجعية</t>
  </si>
  <si>
    <t>3.9</t>
  </si>
  <si>
    <t>Program improvement plan | خطة تحسين البرنامج</t>
  </si>
  <si>
    <t>Faculty CVs | السير الذاتية لأعضاء هيئة التدريس</t>
  </si>
  <si>
    <t>4.1</t>
  </si>
  <si>
    <t>Program specification | توصيف البرنامج</t>
  </si>
  <si>
    <t>4.2</t>
  </si>
  <si>
    <t>Course specifications by level | توصيف المقررات حسب المستويات</t>
  </si>
  <si>
    <t>5.1</t>
  </si>
  <si>
    <t>Learning outcomes assessment plan | خطة قياس مخرجات التعلم</t>
  </si>
  <si>
    <t>5.2</t>
  </si>
  <si>
    <t>Learning outcomes results report | تقرير نتائج قياس المخرجات</t>
  </si>
  <si>
    <t>5.3</t>
  </si>
  <si>
    <t>Learning outcomes verification form | نموذج التحقق من القياس</t>
  </si>
  <si>
    <t>6.1</t>
  </si>
  <si>
    <t>National qualifications framework alignment | الاتساق مع الإطار الوطني للمؤهلات</t>
  </si>
  <si>
    <t>6.2</t>
  </si>
  <si>
    <t>Specialized academic standards alignment | الاتساق مع المعايير التخصصية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</si>
</sst>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%"/>
    <numFmt numFmtId="166" formatCode="0.0"/>
    <numFmt numFmtId="167" formatCode="[$-809]d\ mmmm\ yyyy;@"/>
  </numFmts>
  <fonts count="13">
    <font>
      <sz val="11"/>
      <name val="Carlito"/>
    </font>
    <font>
      <b/>
      <sz val="12"/>
      <color rgb="FFFFFFFF"/>
      <name val="Sakkal Majalla"/>
    </font>
    <font>
      <sz val="12"/>
      <name val="Sakkal Majalla"/>
    </font>
    <font>
      <b/>
      <sz val="12"/>
      <color rgb="FF4C3D8E"/>
      <name val="Sakkal Majalla"/>
    </font>
    <font>
      <b/>
      <sz val="12"/>
      <color rgb="FF5D79B9"/>
      <name val="Sakkal Majalla"/>
    </font>
    <font>
      <sz val="12"/>
      <color rgb="FF4C3D8E"/>
      <name val="Sakkal Majalla"/>
    </font>
    <font>
      <b/>
      <sz val="16"/>
      <color rgb="FFFFFFFF"/>
      <name val="Sakkal Majalla"/>
    </font>
    <font>
      <b/>
      <sz val="18"/>
      <color rgb="FFFFFFFF"/>
      <name val="Sakkal Majalla"/>
    </font>
    <font>
      <b/>
      <sz val="11"/>
      <color rgb="FFFFFFFF"/>
      <name val="Sakkal Majalla"/>
    </font>
    <font>
      <sz val="11"/>
      <color rgb="FF4C3D8E"/>
      <name val="Sakkal Majalla"/>
    </font>
    <font>
      <sz val="12"/>
      <color rgb="FF111827"/>
      <name val="Sakkal Majalla"/>
    </font>
    <font>
      <b/>
      <sz val="11"/>
      <color rgb="FFFFFFFF"/>
      <name val="Carlito"/>
    </font>
    <font>
      <sz val="11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E8EEF5"/>
      </patternFill>
    </fill>
    <fill>
      <patternFill patternType="solid">
        <fgColor rgb="FFFCE8E6"/>
      </patternFill>
    </fill>
    <fill>
      <patternFill patternType="solid">
        <fgColor rgb="FFE8EDF8"/>
      </patternFill>
    </fill>
    <fill>
      <patternFill patternType="solid">
        <fgColor rgb="FF4C3D8E"/>
      </patternFill>
    </fill>
    <fill>
      <patternFill patternType="solid">
        <fgColor rgb="FF50B4C2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5D79B9"/>
      </patternFill>
    </fill>
    <fill>
      <patternFill patternType="solid">
        <fgColor rgb="FFEAF7FA"/>
      </patternFill>
    </fill>
  </fills>
  <borders count="24">
    <border>
      <left/>
      <right/>
      <top/>
      <bottom/>
      <diagonal/>
    </border>
    <border>
      <left style="thin">
        <color rgb="FFD7DCE8"/>
      </left>
      <right style="thin">
        <color rgb="FFD7DCE8"/>
      </right>
      <top style="thin">
        <color rgb="FFD7DCE8"/>
      </top>
      <bottom style="thin">
        <color rgb="FFD7DCE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50B4C2"/>
      </left>
      <right style="thin">
        <color rgb="FF4C3D8E"/>
      </right>
      <top style="thin">
        <color rgb="FFF7F8FC"/>
      </top>
      <bottom style="thin">
        <color rgb="FFF7F8FC"/>
      </bottom>
      <diagonal/>
    </border>
    <border>
      <left style="thin">
        <color rgb="FF4C3D8E"/>
      </left>
      <right style="thin">
        <color rgb="FF4C3D8E"/>
      </right>
      <top style="thin">
        <color rgb="FFF7F8FC"/>
      </top>
      <bottom style="thin">
        <color rgb="FFF7F8FC"/>
      </bottom>
      <diagonal/>
    </border>
    <border>
      <left style="thick">
        <color rgb="FF50B4C2"/>
      </left>
      <right style="thin">
        <color rgb="FFD7DCE8"/>
      </right>
      <top style="thin">
        <color rgb="FFF7F8FC"/>
      </top>
      <bottom style="thin">
        <color rgb="FFF7F8FC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D7DCE8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D7DCE8"/>
      </right>
      <top style="thin">
        <color rgb="FFD7DCE8"/>
      </top>
      <bottom style="thin">
        <color rgb="FFD7DCE8"/>
      </bottom>
      <diagonal/>
    </border>
    <border>
      <left style="thin">
        <color rgb="FFD7DCE8"/>
      </left>
      <right/>
      <top style="thin">
        <color rgb="FFD7DCE8"/>
      </top>
      <bottom style="thin">
        <color rgb="FFD7DCE8"/>
      </bottom>
      <diagonal/>
    </border>
    <border>
      <left/>
      <right/>
      <top style="thin">
        <color rgb="FFD7DCE8"/>
      </top>
      <bottom style="thin">
        <color rgb="FFD7DCE8"/>
      </bottom>
      <diagonal/>
    </border>
    <border>
      <left/>
      <right/>
      <top style="thin">
        <color rgb="FFF7F8FC"/>
      </top>
      <bottom/>
      <diagonal/>
    </border>
    <border>
      <left/>
      <right style="thin">
        <color rgb="FFD7DCE8"/>
      </right>
      <top style="thin">
        <color rgb="FFF7F8FC"/>
      </top>
      <bottom/>
      <diagonal/>
    </border>
    <border>
      <left style="thick">
        <color rgb="FF50B4C2"/>
      </left>
      <right/>
      <top style="thin">
        <color rgb="FFF7F8FC"/>
      </top>
      <bottom style="thin">
        <color rgb="FFF7F8FC"/>
      </bottom>
      <diagonal/>
    </border>
    <border>
      <left/>
      <right style="thin">
        <color rgb="FF4C3D8E"/>
      </right>
      <top style="thin">
        <color rgb="FFF7F8FC"/>
      </top>
      <bottom style="thin">
        <color rgb="FFF7F8FC"/>
      </bottom>
      <diagonal/>
    </border>
    <border>
      <left style="thin">
        <color rgb="FFFFFFFF"/>
      </left>
      <right/>
      <top/>
      <bottom style="thin">
        <color rgb="FFD7DCE8"/>
      </bottom>
      <diagonal/>
    </border>
    <border>
      <left/>
      <right/>
      <top/>
      <bottom style="thin">
        <color rgb="FFD7DCE8"/>
      </bottom>
      <diagonal/>
    </border>
    <border>
      <left/>
      <right style="thin">
        <color rgb="FFD7DCE8"/>
      </right>
      <top/>
      <bottom style="thin">
        <color rgb="FFD7DCE8"/>
      </bottom>
      <diagonal/>
    </border>
    <border>
      <left style="thin">
        <color rgb="FFD7DCE8"/>
      </left>
      <right style="thin">
        <color rgb="FFD7DCE8"/>
      </right>
      <top/>
      <bottom style="thin">
        <color rgb="FFD7DCE8"/>
      </bottom>
      <diagonal/>
    </border>
    <border>
      <left style="thin">
        <color rgb="FFD7DCE8"/>
      </left>
      <right/>
      <top/>
      <bottom style="thin">
        <color rgb="FFD7DCE8"/>
      </bottom>
      <diagonal/>
    </border>
    <border>
      <left/>
      <right style="thin">
        <color rgb="FFD7DCE8"/>
      </right>
      <top style="thin">
        <color rgb="FFD7DCE8"/>
      </top>
      <bottom/>
      <diagonal/>
    </border>
    <border>
      <left style="thin">
        <color rgb="FFD7DCE8"/>
      </left>
      <right style="thin">
        <color rgb="FFD7DCE8"/>
      </right>
      <top style="thin">
        <color rgb="FFD7DCE8"/>
      </top>
      <bottom/>
      <diagonal/>
    </border>
    <border>
      <left style="thin">
        <color rgb="FFD7DCE8"/>
      </left>
      <right/>
      <top style="thin">
        <color rgb="FFD7DCE8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164" fontId="12" fillId="7" borderId="1" xfId="0" applyNumberFormat="1" applyFont="1" applyFill="1" applyBorder="1" applyAlignment="1">
      <alignment horizontal="center" vertical="center" wrapText="1"/>
    </xf>
    <xf numFmtId="0" fontId="2" fillId="8" borderId="0" xfId="0" applyFont="1" applyFill="1"/>
    <xf numFmtId="166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 applyProtection="1">
      <alignment vertical="center" wrapText="1"/>
      <protection locked="0"/>
    </xf>
    <xf numFmtId="9" fontId="2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3" fillId="4" borderId="0" xfId="0" applyFont="1" applyFill="1" applyAlignment="1">
      <alignment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9" fontId="3" fillId="4" borderId="6" xfId="0" applyNumberFormat="1" applyFont="1" applyFill="1" applyBorder="1" applyAlignment="1">
      <alignment horizontal="center" vertical="center"/>
    </xf>
    <xf numFmtId="9" fontId="3" fillId="4" borderId="0" xfId="0" applyNumberFormat="1" applyFont="1" applyFill="1" applyAlignment="1">
      <alignment horizontal="center" vertical="center"/>
    </xf>
    <xf numFmtId="9" fontId="3" fillId="4" borderId="7" xfId="0" applyNumberFormat="1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vertical="center" wrapText="1"/>
    </xf>
    <xf numFmtId="1" fontId="2" fillId="9" borderId="1" xfId="0" applyNumberFormat="1" applyFont="1" applyFill="1" applyBorder="1" applyAlignment="1" applyProtection="1">
      <alignment vertical="center" wrapText="1"/>
      <protection locked="0"/>
    </xf>
    <xf numFmtId="9" fontId="3" fillId="4" borderId="16" xfId="0" applyNumberFormat="1" applyFont="1" applyFill="1" applyBorder="1" applyAlignment="1">
      <alignment horizontal="center" vertical="center"/>
    </xf>
    <xf numFmtId="9" fontId="3" fillId="4" borderId="17" xfId="0" applyNumberFormat="1" applyFont="1" applyFill="1" applyBorder="1" applyAlignment="1">
      <alignment horizontal="center" vertical="center"/>
    </xf>
    <xf numFmtId="9" fontId="3" fillId="4" borderId="9" xfId="0" applyNumberFormat="1" applyFont="1" applyFill="1" applyBorder="1" applyAlignment="1">
      <alignment vertical="center"/>
    </xf>
    <xf numFmtId="166" fontId="2" fillId="9" borderId="1" xfId="0" applyNumberFormat="1" applyFont="1" applyFill="1" applyBorder="1" applyAlignment="1">
      <alignment vertical="center" wrapText="1"/>
    </xf>
    <xf numFmtId="166" fontId="2" fillId="9" borderId="1" xfId="0" applyNumberFormat="1" applyFont="1" applyFill="1" applyBorder="1" applyAlignment="1" applyProtection="1">
      <alignment vertical="center" wrapText="1"/>
      <protection locked="0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0" fillId="0" borderId="0" xfId="0" applyAlignment="1"/>
    <xf numFmtId="9" fontId="3" fillId="4" borderId="10" xfId="0" applyNumberFormat="1" applyFont="1" applyFill="1" applyBorder="1" applyAlignment="1">
      <alignment horizontal="center" vertical="center"/>
    </xf>
    <xf numFmtId="9" fontId="3" fillId="4" borderId="11" xfId="0" applyNumberFormat="1" applyFont="1" applyFill="1" applyBorder="1" applyAlignment="1">
      <alignment horizontal="center" vertical="center"/>
    </xf>
    <xf numFmtId="9" fontId="3" fillId="4" borderId="9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left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vertical="center" wrapText="1"/>
    </xf>
    <xf numFmtId="167" fontId="2" fillId="9" borderId="1" xfId="0" applyNumberFormat="1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vertical="center" wrapText="1"/>
    </xf>
    <xf numFmtId="164" fontId="2" fillId="9" borderId="10" xfId="0" applyNumberFormat="1" applyFont="1" applyFill="1" applyBorder="1" applyAlignment="1">
      <alignment vertical="center" wrapText="1"/>
    </xf>
    <xf numFmtId="0" fontId="0" fillId="4" borderId="0" xfId="0" applyFill="1"/>
    <xf numFmtId="0" fontId="2" fillId="4" borderId="0" xfId="0" applyFont="1" applyFill="1"/>
    <xf numFmtId="0" fontId="2" fillId="9" borderId="21" xfId="0" applyFont="1" applyFill="1" applyBorder="1" applyAlignment="1">
      <alignment vertical="center" wrapText="1"/>
    </xf>
    <xf numFmtId="0" fontId="2" fillId="9" borderId="22" xfId="0" applyFont="1" applyFill="1" applyBorder="1" applyAlignment="1">
      <alignment vertical="center" wrapText="1"/>
    </xf>
    <xf numFmtId="167" fontId="2" fillId="9" borderId="22" xfId="0" applyNumberFormat="1" applyFont="1" applyFill="1" applyBorder="1" applyAlignment="1">
      <alignment horizontal="center" vertical="center" wrapText="1"/>
    </xf>
    <xf numFmtId="164" fontId="2" fillId="9" borderId="22" xfId="0" applyNumberFormat="1" applyFont="1" applyFill="1" applyBorder="1" applyAlignment="1">
      <alignment vertical="center" wrapText="1"/>
    </xf>
    <xf numFmtId="164" fontId="2" fillId="9" borderId="23" xfId="0" applyNumberFormat="1" applyFont="1" applyFill="1" applyBorder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16">
    <dxf>
      <font>
        <u val="none"/>
        <sz val="12"/>
        <color auto="1"/>
        <name val="Sakkal Majalla"/>
        <scheme val="none"/>
      </font>
      <numFmt numFmtId="164" formatCode="yyyy\-mm\-dd"/>
      <fill>
        <patternFill>
          <bgColor indexed="64"/>
        </patternFill>
      </fill>
      <border>
        <left style="thin">
          <color rgb="FFD7DCE8"/>
        </left>
        <right/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numFmt numFmtId="164" formatCode="yyyy\-mm\-dd"/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numFmt numFmtId="167" formatCode="[$-809]d\ mmmm\ yyyy;@"/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numFmt numFmtId="167" formatCode="[$-809]d\ mmmm\ yyyy;@"/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 style="thin">
          <color rgb="FFD7DCE8"/>
        </left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font>
        <u val="none"/>
        <sz val="12"/>
        <color auto="1"/>
        <name val="Sakkal Majalla"/>
        <scheme val="none"/>
      </font>
      <fill>
        <patternFill>
          <bgColor indexed="64"/>
        </patternFill>
      </fill>
      <border>
        <left/>
        <right style="thin">
          <color rgb="FFD7DCE8"/>
        </right>
        <top style="thin">
          <color rgb="FFD7DCE8"/>
        </top>
        <bottom style="thin">
          <color rgb="FFD7DCE8"/>
        </bottom>
      </border>
    </dxf>
    <dxf>
      <border>
        <bottom style="thin">
          <color rgb="FFD7DCE8"/>
        </bottom>
      </border>
    </dxf>
    <dxf>
      <font>
        <color rgb="FF7F7F7F"/>
      </font>
      <fill>
        <patternFill patternType="solid">
          <bgColor rgb="FFF2F2F2"/>
        </patternFill>
      </fill>
    </dxf>
    <dxf>
      <font>
        <color rgb="FF7A5A16"/>
      </font>
      <fill>
        <patternFill>
          <bgColor rgb="FFEAF7FA"/>
        </patternFill>
      </fill>
    </dxf>
    <dxf>
      <font>
        <color rgb="FF3D5D7A"/>
      </font>
      <fill>
        <patternFill>
          <bgColor rgb="FFE8EEF5"/>
        </patternFill>
      </fill>
    </dxf>
    <dxf>
      <font>
        <b/>
        <color rgb="FF50B4C2"/>
      </font>
      <fill>
        <patternFill>
          <bgColor rgb="FFE8EDF8"/>
        </patternFill>
      </fill>
    </dxf>
    <dxf>
      <font>
        <b/>
        <color rgb="FF9C2F24"/>
      </font>
      <fill>
        <patternFill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Overall Completion | </a:t>
            </a:r>
            <a:r>
              <a:rPr lang="ar-SA"/>
              <a:t>نسبة الإنجاز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Share</c:v>
          </c:tx>
          <c:cat>
            <c:strRef>
              <c:f>'00 Start Here'!$B$32:$B$33</c:f>
              <c:strCache>
                <c:ptCount val="2"/>
                <c:pt idx="0">
                  <c:v>Completed</c:v>
                </c:pt>
                <c:pt idx="1">
                  <c:v>Remaining</c:v>
                </c:pt>
              </c:strCache>
            </c:strRef>
          </c:cat>
          <c:val>
            <c:numRef>
              <c:f>'00 Start Here'!$C$32:$C$33</c:f>
              <c:numCache>
                <c:formatCode>0%</c:formatCode>
                <c:ptCount val="2"/>
                <c:pt idx="0">
                  <c:v>8.5714285714285715E-2</c:v>
                </c:pt>
                <c:pt idx="1">
                  <c:v>0.91428571428571426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2-4A2C-9E42-A075E08DD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</c:plotArea>
    <c:legend>
      <c:legendPos val="b"/>
      <c:overlay val="0"/>
    </c:legend>
    <c:plotVisOnly val="1"/>
    <c:dispBlanksAs val="zero"/>
    <c:showDLblsOverMax val="1"/>
  </c:chart>
  <c:spPr>
    <a:noFill/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0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J960" totalsRowShown="0" headerRowBorderDxfId="10">
  <autoFilter ref="A4:J960" xr:uid="{00000000-0009-0000-0100-000001000000}"/>
  <tableColumns count="10">
    <tableColumn id="1" xr3:uid="{00000000-0010-0000-0000-000001000000}" name="Institution | المؤسسة" dataDxfId="9"/>
    <tableColumn id="2" xr3:uid="{00000000-0010-0000-0000-000002000000}" name="College | الكلية" dataDxfId="8"/>
    <tableColumn id="3" xr3:uid="{00000000-0010-0000-0000-000003000000}" name="Degree | الدرجة العلمية " dataDxfId="7"/>
    <tableColumn id="4" xr3:uid="{00000000-0010-0000-0000-000004000000}" name="Program | البرنامج" dataDxfId="6"/>
    <tableColumn id="5" xr3:uid="{00000000-0010-0000-0000-000005000000}" name="مقر البرنامج  " dataDxfId="5"/>
    <tableColumn id="6" xr3:uid="{00000000-0010-0000-0000-000006000000}" name="Accreditation type | نوع الاعتماد" dataDxfId="4"/>
    <tableColumn id="7" xr3:uid="{00000000-0010-0000-0000-000007000000}" name="Accreditation from | الاعتماد من" dataDxfId="3"/>
    <tableColumn id="8" xr3:uid="{00000000-0010-0000-0000-000008000000}" name="Accreditation to | الاعتماد إلى" dataDxfId="2"/>
    <tableColumn id="9" xr3:uid="{00000000-0010-0000-0000-000009000000}" name="Department | الإدارة" dataDxfId="1"/>
    <tableColumn id="10" xr3:uid="{00000000-0010-0000-0000-00000A000000}" name="Program code | كود البرنامج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workbookViewId="0">
      <selection activeCell="A3" sqref="A3"/>
    </sheetView>
  </sheetViews>
  <sheetFormatPr defaultRowHeight="14.25"/>
  <cols>
    <col min="1" max="1" width="20" customWidth="1"/>
    <col min="2" max="2" width="16.875" customWidth="1"/>
    <col min="3" max="3" width="45" customWidth="1"/>
    <col min="4" max="4" width="26" customWidth="1"/>
    <col min="5" max="5" width="18" customWidth="1"/>
    <col min="6" max="6" width="4" customWidth="1"/>
    <col min="7" max="14" width="20" customWidth="1"/>
  </cols>
  <sheetData>
    <row r="1" spans="1:14" ht="36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  <c r="M1" s="27"/>
      <c r="N1" s="27"/>
    </row>
    <row r="2" spans="1:14" ht="36" customHeight="1">
      <c r="A2" s="26"/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27"/>
    </row>
    <row r="3" spans="1:1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75">
      <c r="A4" s="28" t="s">
        <v>1</v>
      </c>
      <c r="B4" s="28"/>
      <c r="C4" s="28"/>
      <c r="D4" s="28"/>
      <c r="E4" s="28"/>
      <c r="F4" s="28"/>
      <c r="G4" s="28"/>
      <c r="H4" s="28"/>
      <c r="I4" s="1"/>
      <c r="J4" s="1"/>
      <c r="K4" s="1"/>
      <c r="L4" s="1"/>
      <c r="M4" s="1"/>
      <c r="N4" s="1"/>
    </row>
    <row r="5" spans="1:14" ht="18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>
      <c r="A6" s="29" t="s">
        <v>2</v>
      </c>
      <c r="B6" s="29" t="s">
        <v>3</v>
      </c>
      <c r="C6" s="30" t="s">
        <v>4</v>
      </c>
      <c r="D6" s="30" t="s">
        <v>5</v>
      </c>
      <c r="E6" s="30" t="s">
        <v>6</v>
      </c>
      <c r="F6" s="1"/>
      <c r="G6" s="2" t="s">
        <v>7</v>
      </c>
      <c r="H6" s="2"/>
      <c r="I6" s="2"/>
      <c r="J6" s="1"/>
      <c r="K6" s="1"/>
      <c r="L6" s="1"/>
      <c r="M6" s="1"/>
      <c r="N6" s="1"/>
    </row>
    <row r="7" spans="1:14" ht="31.7" customHeight="1">
      <c r="A7" s="31" t="s">
        <v>8</v>
      </c>
      <c r="B7" s="32" t="s">
        <v>8</v>
      </c>
      <c r="C7" s="2" t="s">
        <v>9</v>
      </c>
      <c r="D7" s="2" t="str">
        <f>'07 Submission Check'!E5</f>
        <v>Missing data | بيانات ناقصة</v>
      </c>
      <c r="E7" s="22">
        <f>IFERROR('07 Submission Check'!F5/'07 Submission Check'!G5,0)</f>
        <v>0.42857142857142855</v>
      </c>
      <c r="F7" s="1"/>
      <c r="G7" s="20" t="s">
        <v>10</v>
      </c>
      <c r="H7" s="2" t="s">
        <v>11</v>
      </c>
      <c r="I7" s="2" t="s">
        <v>12</v>
      </c>
      <c r="J7" s="1"/>
      <c r="K7" s="1"/>
      <c r="L7" s="1"/>
      <c r="M7" s="1"/>
      <c r="N7" s="1"/>
    </row>
    <row r="8" spans="1:14" ht="31.7" customHeight="1">
      <c r="A8" s="31" t="s">
        <v>13</v>
      </c>
      <c r="B8" s="32" t="s">
        <v>13</v>
      </c>
      <c r="C8" s="2" t="s">
        <v>14</v>
      </c>
      <c r="D8" s="2" t="str">
        <f>'07 Submission Check'!E6</f>
        <v>Missing data | بيانات ناقصة</v>
      </c>
      <c r="E8" s="22">
        <f>IFERROR('07 Submission Check'!F6/'07 Submission Check'!G6,0)</f>
        <v>0</v>
      </c>
      <c r="F8" s="1"/>
      <c r="G8" s="33" t="s">
        <v>15</v>
      </c>
      <c r="H8" s="2" t="s">
        <v>16</v>
      </c>
      <c r="I8" s="2" t="s">
        <v>17</v>
      </c>
      <c r="J8" s="1"/>
      <c r="K8" s="1"/>
      <c r="L8" s="1"/>
      <c r="M8" s="1"/>
      <c r="N8" s="1"/>
    </row>
    <row r="9" spans="1:14" ht="31.7" customHeight="1">
      <c r="A9" s="31" t="s">
        <v>18</v>
      </c>
      <c r="B9" s="32" t="s">
        <v>18</v>
      </c>
      <c r="C9" s="2" t="s">
        <v>19</v>
      </c>
      <c r="D9" s="2" t="str">
        <f>'07 Submission Check'!E7</f>
        <v>Missing data | بيانات ناقصة</v>
      </c>
      <c r="E9" s="22">
        <f>IFERROR('07 Submission Check'!F7/'07 Submission Check'!G7,0)</f>
        <v>0</v>
      </c>
      <c r="F9" s="1"/>
      <c r="G9" s="4" t="s">
        <v>20</v>
      </c>
      <c r="H9" s="2" t="s">
        <v>21</v>
      </c>
      <c r="I9" s="2" t="s">
        <v>22</v>
      </c>
      <c r="J9" s="1"/>
      <c r="K9" s="1"/>
      <c r="L9" s="1"/>
      <c r="M9" s="1"/>
      <c r="N9" s="1"/>
    </row>
    <row r="10" spans="1:14" ht="31.7" customHeight="1">
      <c r="A10" s="31" t="s">
        <v>23</v>
      </c>
      <c r="B10" s="32" t="s">
        <v>23</v>
      </c>
      <c r="C10" s="2" t="s">
        <v>24</v>
      </c>
      <c r="D10" s="2" t="str">
        <f>'07 Submission Check'!E8</f>
        <v>Missing data | بيانات ناقصة</v>
      </c>
      <c r="E10" s="22">
        <f>IFERROR('07 Submission Check'!F8/'07 Submission Check'!G8,0)</f>
        <v>0</v>
      </c>
      <c r="F10" s="1"/>
      <c r="G10" s="34" t="s">
        <v>25</v>
      </c>
      <c r="H10" s="2" t="s">
        <v>26</v>
      </c>
      <c r="I10" s="2" t="s">
        <v>27</v>
      </c>
      <c r="J10" s="1"/>
      <c r="K10" s="1"/>
      <c r="L10" s="1"/>
      <c r="M10" s="1"/>
      <c r="N10" s="1"/>
    </row>
    <row r="11" spans="1:14" ht="31.7" customHeight="1">
      <c r="A11" s="31" t="s">
        <v>28</v>
      </c>
      <c r="B11" s="32" t="s">
        <v>28</v>
      </c>
      <c r="C11" s="2" t="s">
        <v>29</v>
      </c>
      <c r="D11" s="2" t="str">
        <f>'07 Submission Check'!E9</f>
        <v>Review | مراجعة</v>
      </c>
      <c r="E11" s="22">
        <f>IFERROR('07 Submission Check'!F9/'07 Submission Check'!G9,0)</f>
        <v>0</v>
      </c>
      <c r="F11" s="1"/>
      <c r="G11" s="2" t="s">
        <v>30</v>
      </c>
      <c r="H11" s="2" t="s">
        <v>31</v>
      </c>
      <c r="I11" s="2" t="s">
        <v>32</v>
      </c>
      <c r="J11" s="1"/>
      <c r="K11" s="1"/>
      <c r="L11" s="1"/>
      <c r="M11" s="1"/>
      <c r="N11" s="1"/>
    </row>
    <row r="12" spans="1:14" ht="31.7" customHeight="1">
      <c r="A12" s="31" t="s">
        <v>33</v>
      </c>
      <c r="B12" s="32" t="s">
        <v>33</v>
      </c>
      <c r="C12" s="2" t="s">
        <v>34</v>
      </c>
      <c r="D12" s="2" t="str">
        <f>'07 Submission Check'!E10</f>
        <v>Reference only | مرجع فقط</v>
      </c>
      <c r="E12" s="5">
        <v>0</v>
      </c>
      <c r="F12" s="1"/>
      <c r="G12" s="2" t="s">
        <v>35</v>
      </c>
      <c r="H12" s="2" t="s">
        <v>36</v>
      </c>
      <c r="I12" s="2" t="s">
        <v>37</v>
      </c>
      <c r="J12" s="1"/>
      <c r="K12" s="1"/>
      <c r="L12" s="1"/>
      <c r="M12" s="1"/>
      <c r="N12" s="1"/>
    </row>
    <row r="13" spans="1:14" ht="31.7" customHeight="1">
      <c r="A13" s="31" t="s">
        <v>38</v>
      </c>
      <c r="B13" s="32" t="s">
        <v>38</v>
      </c>
      <c r="C13" s="2" t="s">
        <v>39</v>
      </c>
      <c r="D13" s="2" t="str">
        <f>'07 Submission Check'!D14</f>
        <v>REVIEW REQUIRED | يتطلب المراجعة</v>
      </c>
      <c r="E13" s="22">
        <f>AVERAGE(E7:E11)</f>
        <v>8.5714285714285715E-2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ht="31.7" customHeight="1">
      <c r="A14" s="31" t="s">
        <v>40</v>
      </c>
      <c r="B14" s="32" t="s">
        <v>40</v>
      </c>
      <c r="C14" s="2" t="s">
        <v>41</v>
      </c>
      <c r="D14" s="2" t="s">
        <v>42</v>
      </c>
      <c r="E14" s="22">
        <v>0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8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75">
      <c r="A31" s="1"/>
      <c r="B31" s="30" t="s">
        <v>43</v>
      </c>
      <c r="C31" s="30" t="s">
        <v>44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8.75">
      <c r="A32" s="1"/>
      <c r="B32" s="2" t="s">
        <v>45</v>
      </c>
      <c r="C32" s="3">
        <f>AVERAGE(E7:E11)</f>
        <v>8.5714285714285715E-2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75">
      <c r="A33" s="1"/>
      <c r="B33" s="2" t="s">
        <v>46</v>
      </c>
      <c r="C33" s="3">
        <f>1-C32</f>
        <v>0.91428571428571426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heetProtection algorithmName="SHA-512" hashValue="oY40JxL33Cn7yJFCvoJn9dSx8It2EGi6+LueVLJS2aTKb0LKTj5jy/MtD2vcD1/AaB9m2mF7fgIpud9VMpSrxA==" saltValue="Q42eug1cq65G/yoyVjbuKw==" spinCount="100000" sheet="1" objects="1" scenarios="1"/>
  <mergeCells count="11">
    <mergeCell ref="A14:B14"/>
    <mergeCell ref="A1:I2"/>
    <mergeCell ref="A9:B9"/>
    <mergeCell ref="A10:B10"/>
    <mergeCell ref="A11:B11"/>
    <mergeCell ref="A12:B12"/>
    <mergeCell ref="A13:B13"/>
    <mergeCell ref="A4:H4"/>
    <mergeCell ref="A6:B6"/>
    <mergeCell ref="A7:B7"/>
    <mergeCell ref="A8:B8"/>
  </mergeCells>
  <conditionalFormatting sqref="D7:D14">
    <cfRule type="containsText" dxfId="15" priority="1" operator="containsText" text="Missing"/>
    <cfRule type="containsText" dxfId="14" priority="4" operator="containsText" text="Ready"/>
    <cfRule type="containsText" dxfId="13" priority="6" operator="containsText" text="Reference"/>
    <cfRule type="containsText" dxfId="12" priority="7" operator="containsText" text="Admin"/>
  </conditionalFormatting>
  <conditionalFormatting sqref="E7:E14">
    <cfRule type="dataBar" priority="8">
      <dataBar>
        <cfvo type="num" val="0"/>
        <cfvo type="num" val="1"/>
        <color rgb="FF50B4C2"/>
      </dataBar>
    </cfRule>
    <cfRule type="dataBar" priority="9">
      <dataBar>
        <cfvo type="num" val="0"/>
        <cfvo type="num" val="1"/>
        <color rgb="FF50B4C2"/>
      </dataBar>
    </cfRule>
    <cfRule type="dataBar" priority="10">
      <dataBar>
        <cfvo type="num" val="0"/>
        <cfvo type="num" val="1"/>
        <color rgb="FF50B4C2"/>
      </dataBar>
    </cfRule>
    <cfRule type="dataBar" priority="11">
      <dataBar>
        <cfvo type="num" val="0"/>
        <cfvo type="num" val="1"/>
        <color rgb="FF50B4C2"/>
      </dataBar>
    </cfRule>
    <cfRule type="dataBar" priority="12">
      <dataBar>
        <cfvo type="num" val="0"/>
        <cfvo type="num" val="1"/>
        <color rgb="FF50B4C2"/>
      </dataBar>
    </cfRule>
    <cfRule type="dataBar" priority="13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{2D722565-FFA4-E92F-C7D0-029D8E38A2CB}</x14:id>
        </ext>
      </extLst>
    </cfRule>
  </conditionalFormatting>
  <hyperlinks>
    <hyperlink ref="A7" location="'01 Program Profile'!A1" display="▸  Program Profile | بيانات البرنامج" xr:uid="{00000000-0004-0000-0000-000000000000}"/>
    <hyperlink ref="A8" location="'02 Teaching Staff'!A1" display="▸  Teaching Staff | هيئة التدريس" xr:uid="{00000000-0004-0000-0000-000001000000}"/>
    <hyperlink ref="A9" location="'03 Students'!A1" display="▸  Students | الطلبة" xr:uid="{00000000-0004-0000-0000-000002000000}"/>
    <hyperlink ref="A10" location="'04 KPIs'!A1" display="▸  KPIs | مؤشرات الأداء" xr:uid="{00000000-0004-0000-0000-000003000000}"/>
    <hyperlink ref="A11" location="'05 Learning Outcomes'!A1" display="▸  Learning Outcomes | مخرجات التعلم" xr:uid="{00000000-0004-0000-0000-000004000000}"/>
    <hyperlink ref="A12" location="'Eligibility requirements'!A1" display="▸  Contract Reference | مرجع العقد" xr:uid="{00000000-0004-0000-0000-000005000000}"/>
    <hyperlink ref="A13" location="'07 Submission Check'!A1" display="▸  Submission Check | التحقق" xr:uid="{00000000-0004-0000-0000-000006000000}"/>
    <hyperlink ref="A14" location="'08 Master Data'!A1" display="▸  Master Data | البيانات المرجعية" xr:uid="{00000000-0004-0000-0000-000007000000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722565-FFA4-E92F-C7D0-029D8E38A2CB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E7:E14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workbookViewId="0">
      <selection activeCell="E7" sqref="E7"/>
    </sheetView>
  </sheetViews>
  <sheetFormatPr defaultRowHeight="14.25"/>
  <cols>
    <col min="1" max="1" width="10" customWidth="1"/>
    <col min="2" max="2" width="28" customWidth="1"/>
    <col min="3" max="3" width="4" customWidth="1"/>
    <col min="4" max="4" width="34" customWidth="1"/>
    <col min="5" max="5" width="32" customWidth="1"/>
    <col min="7" max="7" width="30" customWidth="1"/>
    <col min="8" max="8" width="32" customWidth="1"/>
  </cols>
  <sheetData>
    <row r="1" spans="1:9" ht="42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</row>
    <row r="2" spans="1:9" ht="42" customHeight="1">
      <c r="A2" s="26"/>
      <c r="B2" s="26"/>
      <c r="C2" s="26"/>
      <c r="D2" s="26"/>
      <c r="E2" s="26"/>
      <c r="F2" s="26"/>
      <c r="G2" s="26"/>
      <c r="H2" s="26"/>
      <c r="I2" s="26"/>
    </row>
    <row r="3" spans="1:9" ht="9" customHeight="1">
      <c r="A3" s="1"/>
      <c r="B3" s="1"/>
      <c r="C3" s="1"/>
      <c r="D3" s="1"/>
      <c r="E3" s="1"/>
      <c r="F3" s="1"/>
      <c r="G3" s="1"/>
      <c r="H3" s="1"/>
      <c r="I3" s="1"/>
    </row>
    <row r="4" spans="1:9" ht="28.15" customHeight="1">
      <c r="A4" s="35" t="s">
        <v>2</v>
      </c>
      <c r="B4" s="35"/>
      <c r="C4" s="1"/>
      <c r="D4" s="30" t="s">
        <v>48</v>
      </c>
      <c r="E4" s="30" t="s">
        <v>49</v>
      </c>
      <c r="F4" s="1"/>
      <c r="G4" s="30" t="s">
        <v>50</v>
      </c>
      <c r="H4" s="30" t="s">
        <v>49</v>
      </c>
      <c r="I4" s="1"/>
    </row>
    <row r="5" spans="1:9" ht="28.15" customHeight="1">
      <c r="A5" s="32" t="s">
        <v>51</v>
      </c>
      <c r="B5" s="36"/>
      <c r="C5" s="1"/>
      <c r="D5" s="14" t="s">
        <v>52</v>
      </c>
      <c r="E5" s="37" t="s">
        <v>53</v>
      </c>
      <c r="F5" s="1"/>
      <c r="G5" s="2" t="s">
        <v>54</v>
      </c>
      <c r="H5" s="21"/>
      <c r="I5" s="1"/>
    </row>
    <row r="6" spans="1:9" ht="28.15" customHeight="1">
      <c r="A6" s="38" t="s">
        <v>8</v>
      </c>
      <c r="B6" s="39"/>
      <c r="C6" s="1"/>
      <c r="D6" s="14" t="s">
        <v>55</v>
      </c>
      <c r="E6" s="37" t="s">
        <v>56</v>
      </c>
      <c r="F6" s="1"/>
      <c r="G6" s="2" t="s">
        <v>57</v>
      </c>
      <c r="H6" s="21"/>
      <c r="I6" s="1"/>
    </row>
    <row r="7" spans="1:9" ht="28.15" customHeight="1">
      <c r="A7" s="32" t="s">
        <v>13</v>
      </c>
      <c r="B7" s="36"/>
      <c r="C7" s="1"/>
      <c r="D7" s="14" t="s">
        <v>58</v>
      </c>
      <c r="E7" s="37" t="s">
        <v>59</v>
      </c>
      <c r="F7" s="1"/>
      <c r="G7" s="2" t="s">
        <v>60</v>
      </c>
      <c r="H7" s="21"/>
      <c r="I7" s="1"/>
    </row>
    <row r="8" spans="1:9" ht="28.15" customHeight="1">
      <c r="A8" s="32" t="s">
        <v>18</v>
      </c>
      <c r="B8" s="36"/>
      <c r="C8" s="1"/>
      <c r="D8" s="14" t="s">
        <v>61</v>
      </c>
      <c r="E8" s="37"/>
      <c r="F8" s="1"/>
      <c r="G8" s="2" t="s">
        <v>62</v>
      </c>
      <c r="H8" s="21"/>
      <c r="I8" s="1"/>
    </row>
    <row r="9" spans="1:9" ht="28.15" customHeight="1">
      <c r="A9" s="40" t="s">
        <v>23</v>
      </c>
      <c r="B9" s="41"/>
      <c r="C9" s="1"/>
      <c r="D9" s="14" t="s">
        <v>63</v>
      </c>
      <c r="E9" s="37"/>
      <c r="F9" s="1"/>
      <c r="I9" s="1"/>
    </row>
    <row r="10" spans="1:9" ht="28.15" customHeight="1">
      <c r="A10" s="32" t="s">
        <v>28</v>
      </c>
      <c r="B10" s="36"/>
      <c r="C10" s="1"/>
      <c r="D10" s="14" t="s">
        <v>64</v>
      </c>
      <c r="E10" s="37"/>
      <c r="F10" s="1"/>
      <c r="G10" s="1"/>
      <c r="H10" s="1"/>
      <c r="I10" s="1"/>
    </row>
    <row r="11" spans="1:9" ht="28.15" customHeight="1">
      <c r="A11" s="32" t="s">
        <v>33</v>
      </c>
      <c r="B11" s="36"/>
      <c r="C11" s="1"/>
      <c r="D11" s="14" t="s">
        <v>65</v>
      </c>
      <c r="E11" s="15" t="s">
        <v>66</v>
      </c>
      <c r="F11" s="1"/>
      <c r="G11" s="1"/>
      <c r="H11" s="1"/>
      <c r="I11" s="1"/>
    </row>
    <row r="12" spans="1:9" ht="28.15" customHeight="1">
      <c r="A12" s="32" t="s">
        <v>38</v>
      </c>
      <c r="B12" s="36"/>
      <c r="C12" s="1"/>
      <c r="D12" s="14" t="s">
        <v>67</v>
      </c>
      <c r="E12" s="16" t="str">
        <f>IF(OR(E5="",E6="",E7="",E8="",E9=""),"",IFERROR(INDEX('08 Master Data'!$F$5:$F$960,MATCH(1,INDEX(('08 Master Data'!$A$5:$A$960=E5)*('08 Master Data'!$B$5:$B$960=E6)*('08 Master Data'!$C$5:$C$960=E7)*('08 Master Data'!$D$5:$D$960=E8)*('08 Master Data'!$E$5:$E$960=E9),0),0)),""))</f>
        <v/>
      </c>
      <c r="F12" s="1"/>
      <c r="G12" s="1"/>
      <c r="H12" s="1"/>
      <c r="I12" s="1"/>
    </row>
    <row r="13" spans="1:9" ht="28.15" customHeight="1">
      <c r="A13" s="32" t="s">
        <v>40</v>
      </c>
      <c r="B13" s="36"/>
      <c r="C13" s="1"/>
      <c r="D13" s="14" t="s">
        <v>68</v>
      </c>
      <c r="E13" s="17" t="str">
        <f>IF(OR(E5="",E6="",E7="",E8="",E9=""),"",IFERROR(INDEX('08 Master Data'!$G$5:$G$960,MATCH(1,INDEX(('08 Master Data'!$A$5:$A$960=E5)*('08 Master Data'!$B$5:$B$960=E6)*('08 Master Data'!$C$5:$C$960=E7)*('08 Master Data'!$D$5:$D$960=E8)*('08 Master Data'!$E$5:$E$960=E9),0),0)),""))</f>
        <v/>
      </c>
      <c r="F13" s="1"/>
      <c r="G13" s="1"/>
      <c r="H13" s="1"/>
      <c r="I13" s="1"/>
    </row>
    <row r="14" spans="1:9" ht="18.75">
      <c r="A14" s="42" t="s">
        <v>69</v>
      </c>
      <c r="B14" s="42"/>
      <c r="C14" s="1"/>
      <c r="D14" s="14" t="s">
        <v>70</v>
      </c>
      <c r="E14" s="17" t="str">
        <f>IF(OR(E5="",E6="",E7="",E8="",E9=""),"",IFERROR(INDEX('08 Master Data'!$H$5:$H$960,MATCH(1,INDEX(('08 Master Data'!$A$5:$A$960=E5)*('08 Master Data'!$B$5:$B$960=E6)*('08 Master Data'!$C$5:$C$960=E7)*('08 Master Data'!$D$5:$D$960=E8)*('08 Master Data'!$E$5:$E$960=E9),0),0)),""))</f>
        <v/>
      </c>
      <c r="F14" s="1"/>
      <c r="G14" s="1"/>
      <c r="H14" s="1"/>
      <c r="I14" s="1"/>
    </row>
    <row r="15" spans="1:9" ht="18.75">
      <c r="A15" s="42"/>
      <c r="B15" s="42"/>
      <c r="C15" s="1"/>
      <c r="D15" s="14" t="s">
        <v>71</v>
      </c>
      <c r="E15" s="16" t="str">
        <f>IF(OR(E5="",E6="",E7="",E8="",E9=""),"",IFERROR(INDEX('08 Master Data'!$I$5:$I$960,MATCH(1,INDEX(('08 Master Data'!$A$5:$A$960=E5)*('08 Master Data'!$B$5:$B$960=E6)*('08 Master Data'!$C$5:$C$960=E7)*('08 Master Data'!$D$5:$D$960=E8)*('08 Master Data'!$E$5:$E$960=E9),0),0)),""))</f>
        <v/>
      </c>
      <c r="F15" s="1"/>
      <c r="G15" s="1"/>
      <c r="H15" s="1"/>
      <c r="I15" s="1"/>
    </row>
    <row r="16" spans="1:9" ht="18.75">
      <c r="A16" s="42"/>
      <c r="B16" s="42"/>
      <c r="C16" s="1"/>
      <c r="D16" s="14" t="s">
        <v>72</v>
      </c>
      <c r="E16" s="16" t="str">
        <f>IF(OR(E5="",E6="",E7="",E8="",E9=""),"",IFERROR(INDEX('08 Master Data'!$J$5:$J$960,MATCH(1,INDEX(('08 Master Data'!$A$5:$A$960=E5)*('08 Master Data'!$B$5:$B$960=E6)*('08 Master Data'!$C$5:$C$960=E7)*('08 Master Data'!$D$5:$D$960=E8)*('08 Master Data'!$E$5:$E$960=E9),0),0)),""))</f>
        <v/>
      </c>
      <c r="F16" s="1"/>
      <c r="G16" s="1"/>
      <c r="H16" s="1"/>
      <c r="I16" s="1"/>
    </row>
    <row r="22" spans="4:5" ht="18.75">
      <c r="D22" s="1"/>
      <c r="E22" s="1"/>
    </row>
    <row r="23" spans="4:5" ht="18.75">
      <c r="D23" s="1"/>
      <c r="E23" s="1"/>
    </row>
  </sheetData>
  <sheetProtection algorithmName="SHA-512" hashValue="fj4RZIOYb0XBPTlf22j4N7L21Y/FjqZMV5YwqVR//0FQ7w9yrZuZJruJ8i+G8pnNXDzECkN/6tw7XeQft3l0Ag==" saltValue="NN9P+VTYMcBW3mSe3ixffA==" spinCount="100000" sheet="1" objects="1" scenarios="1"/>
  <mergeCells count="12">
    <mergeCell ref="A12:B12"/>
    <mergeCell ref="A13:B13"/>
    <mergeCell ref="A14:B16"/>
    <mergeCell ref="A1:I2"/>
    <mergeCell ref="A7:B7"/>
    <mergeCell ref="A8:B8"/>
    <mergeCell ref="A9:B9"/>
    <mergeCell ref="A10:B10"/>
    <mergeCell ref="A11:B11"/>
    <mergeCell ref="A4:B4"/>
    <mergeCell ref="A5:B5"/>
    <mergeCell ref="A6:B6"/>
  </mergeCells>
  <dataValidations count="5">
    <dataValidation type="list" sqref="E5" xr:uid="{00000000-0002-0000-0100-000000000000}">
      <formula1>OFFSET(INDIRECT("'08 Master Data'!$P$5"),0,0,MAX(1,COUNTIF(INDIRECT("'08 Master Data'!$P$5:$P$304"),"?*")),1)</formula1>
    </dataValidation>
    <dataValidation type="list" sqref="E6" xr:uid="{00000000-0002-0000-0100-000001000000}">
      <formula1>OFFSET(INDIRECT("'08 Master Data'!$O$5"),0,0,MAX(1,COUNTIF(INDIRECT("'08 Master Data'!$O$5:$O$304"),"?*")),1)</formula1>
    </dataValidation>
    <dataValidation type="list" sqref="E7" xr:uid="{00000000-0002-0000-0100-000002000000}">
      <formula1>OFFSET(INDIRECT("'08 Master Data'!$N$5"),0,0,MAX(1,COUNTIF(INDIRECT("'08 Master Data'!$N$5:$N$304"),"?*")),1)</formula1>
    </dataValidation>
    <dataValidation type="list" sqref="E8" xr:uid="{00000000-0002-0000-0100-000003000000}">
      <formula1>OFFSET(INDIRECT("'08 Master Data'!$M$5"),0,0,MAX(1,COUNTIF(INDIRECT("'08 Master Data'!$M$5:$M$304"),"?*")),1)</formula1>
    </dataValidation>
    <dataValidation type="list" sqref="E9" xr:uid="{00000000-0002-0000-0100-000004000000}">
      <formula1>OFFSET(INDIRECT("'08 Master Data'!$L$5"),0,0,MAX(1,COUNTIF(INDIRECT("'08 Master Data'!$L$5:$L$304"),"?*")),1)</formula1>
    </dataValidation>
  </dataValidations>
  <hyperlinks>
    <hyperlink ref="A5" location="'00 Start Here'!A1" display="⌂  Start Here | الرئيسية" xr:uid="{00000000-0004-0000-0100-000000000000}"/>
    <hyperlink ref="A6" location="'01 Program Profile'!A1" display="▸  Program Profile | بيانات البرنامج" xr:uid="{00000000-0004-0000-0100-000001000000}"/>
    <hyperlink ref="A7" location="'02 Teaching Staff'!A1" display="▸  Teaching Staff | هيئة التدريس" xr:uid="{00000000-0004-0000-0100-000002000000}"/>
    <hyperlink ref="A8" location="'03 Students'!A1" display="▸  Students | الطلبة" xr:uid="{00000000-0004-0000-0100-000003000000}"/>
    <hyperlink ref="A9" location="'04 KPIs'!A1" display="▸  KPIs | مؤشرات الأداء" xr:uid="{00000000-0004-0000-0100-000004000000}"/>
    <hyperlink ref="A10" location="'05 Learning Outcomes'!A1" display="▸  Learning Outcomes | مخرجات التعلم" xr:uid="{00000000-0004-0000-0100-000005000000}"/>
    <hyperlink ref="A11" location="'Eligibility requirements'!A1" display="▸  Contract Reference | مرجع العقد" xr:uid="{00000000-0004-0000-0100-000006000000}"/>
    <hyperlink ref="A12" location="'07 Submission Check'!A1" display="▸  Submission Check | التحقق" xr:uid="{00000000-0004-0000-0100-000007000000}"/>
    <hyperlink ref="A13" location="'08 Master Data'!A1" display="▸  Master Data | البيانات المرجعية" xr:uid="{00000000-0004-0000-0100-000008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6"/>
  <sheetViews>
    <sheetView showGridLines="0" tabSelected="1" workbookViewId="0">
      <selection activeCell="F14" sqref="F14"/>
    </sheetView>
  </sheetViews>
  <sheetFormatPr defaultRowHeight="14.25"/>
  <cols>
    <col min="1" max="1" width="10" customWidth="1"/>
    <col min="2" max="2" width="22.375" customWidth="1"/>
    <col min="3" max="3" width="4" customWidth="1"/>
    <col min="4" max="4" width="29" customWidth="1"/>
    <col min="5" max="5" width="27" customWidth="1"/>
    <col min="6" max="15" width="12" customWidth="1"/>
    <col min="16" max="17" width="4" customWidth="1"/>
  </cols>
  <sheetData>
    <row r="1" spans="1:17" ht="36" customHeight="1">
      <c r="A1" s="26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36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6.1" customHeight="1">
      <c r="A4" s="35" t="s">
        <v>2</v>
      </c>
      <c r="B4" s="35"/>
      <c r="D4" s="43" t="s">
        <v>74</v>
      </c>
      <c r="E4" s="43"/>
      <c r="F4" s="43"/>
      <c r="G4" s="25">
        <f>IFERROR((COUNT(F9:F11)+COUNT(H9:H11)+COUNT(K9:K11)+COUNT(M9:M11)+COUNT(F13:F15)+COUNT(H13:H15)+COUNT(K13:K15)+COUNT(M13:M15))/24,0)</f>
        <v>0</v>
      </c>
      <c r="H4" s="25"/>
      <c r="I4" s="25"/>
      <c r="J4" s="25"/>
      <c r="K4" s="25"/>
      <c r="L4" s="25"/>
      <c r="M4" s="25"/>
      <c r="N4" s="25"/>
      <c r="O4" s="25"/>
    </row>
    <row r="5" spans="1:17" ht="28.15" customHeight="1">
      <c r="A5" s="32" t="s">
        <v>51</v>
      </c>
      <c r="B5" s="3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28.15" customHeight="1">
      <c r="A6" s="32" t="s">
        <v>8</v>
      </c>
      <c r="B6" s="36"/>
      <c r="D6" s="23" t="s">
        <v>73</v>
      </c>
      <c r="E6" s="23"/>
      <c r="F6" s="44" t="s">
        <v>75</v>
      </c>
      <c r="G6" s="44"/>
      <c r="H6" s="44"/>
      <c r="I6" s="44"/>
      <c r="J6" s="44"/>
      <c r="K6" s="23" t="s">
        <v>76</v>
      </c>
      <c r="L6" s="23"/>
      <c r="M6" s="23"/>
      <c r="N6" s="23"/>
      <c r="O6" s="23"/>
    </row>
    <row r="7" spans="1:17" ht="28.15" customHeight="1">
      <c r="A7" s="38" t="s">
        <v>13</v>
      </c>
      <c r="B7" s="39"/>
      <c r="D7" s="23"/>
      <c r="E7" s="23"/>
      <c r="F7" s="44"/>
      <c r="G7" s="44"/>
      <c r="H7" s="44"/>
      <c r="I7" s="44"/>
      <c r="J7" s="44"/>
      <c r="K7" s="23"/>
      <c r="L7" s="23"/>
      <c r="M7" s="23"/>
      <c r="N7" s="23"/>
      <c r="O7" s="23"/>
    </row>
    <row r="8" spans="1:17" ht="28.15" customHeight="1">
      <c r="A8" s="32" t="s">
        <v>18</v>
      </c>
      <c r="B8" s="36"/>
      <c r="D8" s="23"/>
      <c r="E8" s="23"/>
      <c r="F8" s="45" t="s">
        <v>77</v>
      </c>
      <c r="G8" s="45" t="s">
        <v>78</v>
      </c>
      <c r="H8" s="45" t="s">
        <v>79</v>
      </c>
      <c r="I8" s="45" t="s">
        <v>78</v>
      </c>
      <c r="J8" s="45" t="s">
        <v>80</v>
      </c>
      <c r="K8" s="45" t="s">
        <v>77</v>
      </c>
      <c r="L8" s="45" t="s">
        <v>78</v>
      </c>
      <c r="M8" s="45" t="s">
        <v>79</v>
      </c>
      <c r="N8" s="45" t="s">
        <v>78</v>
      </c>
      <c r="O8" s="45" t="s">
        <v>80</v>
      </c>
    </row>
    <row r="9" spans="1:17" ht="28.15" customHeight="1">
      <c r="A9" s="32" t="s">
        <v>23</v>
      </c>
      <c r="B9" s="36"/>
      <c r="D9" s="24" t="s">
        <v>81</v>
      </c>
      <c r="E9" s="8" t="s">
        <v>82</v>
      </c>
      <c r="F9" s="46"/>
      <c r="G9" s="10">
        <f t="shared" ref="G9:G16" si="0">IFERROR(F9/J9,0)</f>
        <v>0</v>
      </c>
      <c r="H9" s="46"/>
      <c r="I9" s="10">
        <f t="shared" ref="I9:I14" si="1">IFERROR(H9/J9,0)</f>
        <v>0</v>
      </c>
      <c r="J9" s="9">
        <f t="shared" ref="J9:J14" si="2">SUM(F9,H9)</f>
        <v>0</v>
      </c>
      <c r="K9" s="46"/>
      <c r="L9" s="10">
        <f t="shared" ref="L9:L16" si="3">IFERROR(K9/O9,0)</f>
        <v>0</v>
      </c>
      <c r="M9" s="46"/>
      <c r="N9" s="10">
        <f t="shared" ref="N9:N14" si="4">IFERROR(M9/O9,0)</f>
        <v>0</v>
      </c>
      <c r="O9" s="9">
        <f t="shared" ref="O9:O14" si="5">SUM(K9,M9)</f>
        <v>0</v>
      </c>
    </row>
    <row r="10" spans="1:17" ht="28.15" customHeight="1">
      <c r="A10" s="32" t="s">
        <v>28</v>
      </c>
      <c r="B10" s="36"/>
      <c r="D10" s="24"/>
      <c r="E10" s="8" t="s">
        <v>83</v>
      </c>
      <c r="F10" s="46"/>
      <c r="G10" s="10">
        <f t="shared" si="0"/>
        <v>0</v>
      </c>
      <c r="H10" s="46"/>
      <c r="I10" s="10">
        <f t="shared" si="1"/>
        <v>0</v>
      </c>
      <c r="J10" s="9">
        <f t="shared" si="2"/>
        <v>0</v>
      </c>
      <c r="K10" s="46"/>
      <c r="L10" s="10">
        <f t="shared" si="3"/>
        <v>0</v>
      </c>
      <c r="M10" s="46"/>
      <c r="N10" s="10">
        <f t="shared" si="4"/>
        <v>0</v>
      </c>
      <c r="O10" s="9">
        <f t="shared" si="5"/>
        <v>0</v>
      </c>
    </row>
    <row r="11" spans="1:17" ht="28.15" customHeight="1">
      <c r="A11" s="32" t="s">
        <v>33</v>
      </c>
      <c r="B11" s="36"/>
      <c r="D11" s="24"/>
      <c r="E11" s="8" t="s">
        <v>84</v>
      </c>
      <c r="F11" s="46"/>
      <c r="G11" s="10">
        <f t="shared" si="0"/>
        <v>0</v>
      </c>
      <c r="H11" s="46"/>
      <c r="I11" s="10">
        <f t="shared" si="1"/>
        <v>0</v>
      </c>
      <c r="J11" s="9">
        <f t="shared" si="2"/>
        <v>0</v>
      </c>
      <c r="K11" s="46"/>
      <c r="L11" s="10">
        <f t="shared" si="3"/>
        <v>0</v>
      </c>
      <c r="M11" s="46"/>
      <c r="N11" s="10">
        <f t="shared" si="4"/>
        <v>0</v>
      </c>
      <c r="O11" s="9">
        <f t="shared" si="5"/>
        <v>0</v>
      </c>
    </row>
    <row r="12" spans="1:17" ht="28.15" customHeight="1">
      <c r="A12" s="32" t="s">
        <v>38</v>
      </c>
      <c r="B12" s="36"/>
      <c r="D12" s="24"/>
      <c r="E12" s="7" t="s">
        <v>80</v>
      </c>
      <c r="F12" s="11">
        <f>SUM(F9:F11)</f>
        <v>0</v>
      </c>
      <c r="G12" s="12">
        <f t="shared" si="0"/>
        <v>0</v>
      </c>
      <c r="H12" s="11">
        <f>SUM(H9:H11)</f>
        <v>0</v>
      </c>
      <c r="I12" s="12">
        <f t="shared" si="1"/>
        <v>0</v>
      </c>
      <c r="J12" s="11">
        <f t="shared" si="2"/>
        <v>0</v>
      </c>
      <c r="K12" s="11">
        <v>0</v>
      </c>
      <c r="L12" s="12">
        <f t="shared" si="3"/>
        <v>0</v>
      </c>
      <c r="M12" s="11">
        <f>SUM(M9:M11)</f>
        <v>0</v>
      </c>
      <c r="N12" s="12">
        <f t="shared" si="4"/>
        <v>0</v>
      </c>
      <c r="O12" s="11">
        <f t="shared" si="5"/>
        <v>0</v>
      </c>
    </row>
    <row r="13" spans="1:17" ht="28.15" customHeight="1">
      <c r="A13" s="32" t="s">
        <v>40</v>
      </c>
      <c r="B13" s="36"/>
      <c r="D13" s="24" t="s">
        <v>85</v>
      </c>
      <c r="E13" s="8" t="s">
        <v>86</v>
      </c>
      <c r="F13" s="46"/>
      <c r="G13" s="10">
        <f t="shared" si="0"/>
        <v>0</v>
      </c>
      <c r="H13" s="46"/>
      <c r="I13" s="10">
        <f t="shared" si="1"/>
        <v>0</v>
      </c>
      <c r="J13" s="9">
        <f t="shared" si="2"/>
        <v>0</v>
      </c>
      <c r="K13" s="46"/>
      <c r="L13" s="10">
        <f t="shared" si="3"/>
        <v>0</v>
      </c>
      <c r="M13" s="46"/>
      <c r="N13" s="10">
        <f t="shared" si="4"/>
        <v>0</v>
      </c>
      <c r="O13" s="9">
        <f t="shared" si="5"/>
        <v>0</v>
      </c>
    </row>
    <row r="14" spans="1:17" ht="28.15" customHeight="1">
      <c r="A14" s="42" t="s">
        <v>87</v>
      </c>
      <c r="B14" s="42"/>
      <c r="D14" s="24"/>
      <c r="E14" s="8" t="s">
        <v>88</v>
      </c>
      <c r="F14" s="46"/>
      <c r="G14" s="10">
        <f t="shared" si="0"/>
        <v>0</v>
      </c>
      <c r="H14" s="46"/>
      <c r="I14" s="10">
        <f t="shared" si="1"/>
        <v>0</v>
      </c>
      <c r="J14" s="9">
        <f t="shared" si="2"/>
        <v>0</v>
      </c>
      <c r="K14" s="46"/>
      <c r="L14" s="10">
        <f t="shared" si="3"/>
        <v>0</v>
      </c>
      <c r="M14" s="46"/>
      <c r="N14" s="10">
        <f t="shared" si="4"/>
        <v>0</v>
      </c>
      <c r="O14" s="9">
        <f t="shared" si="5"/>
        <v>0</v>
      </c>
    </row>
    <row r="15" spans="1:17" ht="28.15" customHeight="1">
      <c r="A15" s="42"/>
      <c r="B15" s="42"/>
      <c r="D15" s="24"/>
      <c r="E15" s="8" t="s">
        <v>89</v>
      </c>
      <c r="F15" s="46"/>
      <c r="G15" s="10">
        <f t="shared" si="0"/>
        <v>0</v>
      </c>
      <c r="H15" s="46"/>
      <c r="I15" s="10">
        <f>IFERROR(H15/J15,0)</f>
        <v>0</v>
      </c>
      <c r="J15" s="9">
        <f>SUM(F15,H15)</f>
        <v>0</v>
      </c>
      <c r="K15" s="46"/>
      <c r="L15" s="10">
        <f t="shared" si="3"/>
        <v>0</v>
      </c>
      <c r="M15" s="46"/>
      <c r="N15" s="10">
        <f>IFERROR(M15/O15,0)</f>
        <v>0</v>
      </c>
      <c r="O15" s="9">
        <f>SUM(K15,M15)</f>
        <v>0</v>
      </c>
    </row>
    <row r="16" spans="1:17" ht="28.15" customHeight="1">
      <c r="A16" s="42"/>
      <c r="B16" s="42"/>
      <c r="D16" s="24"/>
      <c r="E16" s="7" t="s">
        <v>80</v>
      </c>
      <c r="F16" s="11">
        <f>SUM(F13:F15)</f>
        <v>0</v>
      </c>
      <c r="G16" s="12">
        <f t="shared" si="0"/>
        <v>0</v>
      </c>
      <c r="H16" s="11">
        <f>SUM(H13:H15)</f>
        <v>0</v>
      </c>
      <c r="I16" s="12">
        <f>IFERROR(H16/J16,0)</f>
        <v>0</v>
      </c>
      <c r="J16" s="11">
        <f>SUM(F16,H16)</f>
        <v>0</v>
      </c>
      <c r="K16" s="11">
        <f>SUM(K13:K15)</f>
        <v>0</v>
      </c>
      <c r="L16" s="12">
        <f t="shared" si="3"/>
        <v>0</v>
      </c>
      <c r="M16" s="11">
        <f>SUM(M13:M15)</f>
        <v>0</v>
      </c>
      <c r="N16" s="12">
        <f>IFERROR(M16/O16,0)</f>
        <v>0</v>
      </c>
      <c r="O16" s="11">
        <f>SUM(K16,M16)</f>
        <v>0</v>
      </c>
    </row>
  </sheetData>
  <sheetProtection algorithmName="SHA-512" hashValue="3vAUoBl6BEM0iA8t+h9AWUmCsurjQ1Xh7+GLt2dGJUXKyAyX7QUzHKkkKMnEeX/ZiQRkxkEriBdVIthwuN8l1A==" saltValue="F/DHEZJ7kD3MTIB9fPw66g==" spinCount="100000" sheet="1" objects="1" scenarios="1"/>
  <mergeCells count="19">
    <mergeCell ref="A1:Q2"/>
    <mergeCell ref="A8:B8"/>
    <mergeCell ref="A9:B9"/>
    <mergeCell ref="A10:B10"/>
    <mergeCell ref="A11:B11"/>
    <mergeCell ref="A4:B4"/>
    <mergeCell ref="A5:B5"/>
    <mergeCell ref="A6:B6"/>
    <mergeCell ref="A7:B7"/>
    <mergeCell ref="D4:F4"/>
    <mergeCell ref="G4:O4"/>
    <mergeCell ref="D6:E8"/>
    <mergeCell ref="F6:J7"/>
    <mergeCell ref="K6:O7"/>
    <mergeCell ref="D9:D12"/>
    <mergeCell ref="D13:D16"/>
    <mergeCell ref="A13:B13"/>
    <mergeCell ref="A14:B16"/>
    <mergeCell ref="A12:B12"/>
  </mergeCells>
  <conditionalFormatting sqref="E4:N4">
    <cfRule type="dataBar" priority="1">
      <dataBar>
        <cfvo type="num" val="0"/>
        <cfvo type="num" val="1"/>
        <color rgb="FF50B4C2"/>
      </dataBar>
    </cfRule>
    <cfRule type="dataBar" priority="3">
      <dataBar>
        <cfvo type="num" val="0"/>
        <cfvo type="num" val="1"/>
        <color rgb="FF50B4C2"/>
      </dataBar>
    </cfRule>
    <cfRule type="dataBar" priority="6">
      <dataBar>
        <cfvo type="num" val="0"/>
        <cfvo type="num" val="1"/>
        <color rgb="FF50B4C2"/>
      </dataBar>
    </cfRule>
    <cfRule type="dataBar" priority="9">
      <dataBar>
        <cfvo type="num" val="0"/>
        <cfvo type="num" val="1"/>
        <color rgb="FF50B4C2"/>
      </dataBar>
    </cfRule>
    <cfRule type="dataBar" priority="12">
      <dataBar>
        <cfvo type="num" val="0"/>
        <cfvo type="num" val="1"/>
        <color rgb="FF50B4C2"/>
      </dataBar>
    </cfRule>
    <cfRule type="dataBar" priority="15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{C991D38B-7786-87E2-9574-EA968A1C9086}</x14:id>
        </ext>
      </extLst>
    </cfRule>
  </conditionalFormatting>
  <conditionalFormatting sqref="G4:O4">
    <cfRule type="dataBar" priority="5">
      <dataBar>
        <cfvo type="num" val="0"/>
        <cfvo type="num" val="1"/>
        <color rgb="FF50B4C2"/>
      </dataBar>
    </cfRule>
    <cfRule type="dataBar" priority="8">
      <dataBar>
        <cfvo type="num" val="0"/>
        <cfvo type="num" val="1"/>
        <color rgb="FF50B4C2"/>
      </dataBar>
    </cfRule>
    <cfRule type="dataBar" priority="10">
      <dataBar>
        <cfvo type="num" val="0"/>
        <cfvo type="num" val="1"/>
        <color rgb="FF50B4C2"/>
      </dataBar>
    </cfRule>
    <cfRule type="dataBar" priority="13">
      <dataBar>
        <cfvo type="num" val="0"/>
        <cfvo type="num" val="1"/>
        <color rgb="FF50B4C2"/>
      </dataBar>
    </cfRule>
    <cfRule type="dataBar" priority="16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{DB839925-904E-F5E0-F41C-12F1A63E7BF8}</x14:id>
        </ext>
      </extLst>
    </cfRule>
  </conditionalFormatting>
  <conditionalFormatting sqref="H4:Q4">
    <cfRule type="dataBar" priority="2">
      <dataBar>
        <cfvo type="num" val="0"/>
        <cfvo type="num" val="1"/>
        <color rgb="FF50B4C2"/>
      </dataBar>
    </cfRule>
    <cfRule type="dataBar" priority="4">
      <dataBar>
        <cfvo type="num" val="0"/>
        <cfvo type="num" val="1"/>
        <color rgb="FF50B4C2"/>
      </dataBar>
    </cfRule>
    <cfRule type="dataBar" priority="7">
      <dataBar>
        <cfvo type="num" val="0"/>
        <cfvo type="num" val="1"/>
        <color rgb="FF50B4C2"/>
      </dataBar>
    </cfRule>
    <cfRule type="dataBar" priority="11">
      <dataBar>
        <cfvo type="num" val="0"/>
        <cfvo type="num" val="1"/>
        <color rgb="FF50B4C2"/>
      </dataBar>
    </cfRule>
    <cfRule type="dataBar" priority="14">
      <dataBar>
        <cfvo type="num" val="0"/>
        <cfvo type="num" val="1"/>
        <color rgb="FF50B4C2"/>
      </dataBar>
    </cfRule>
    <cfRule type="dataBar" priority="17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{2B28D695-78EB-C989-659A-56ADB0D3C8A2}</x14:id>
        </ext>
      </extLst>
    </cfRule>
  </conditionalFormatting>
  <dataValidations count="1">
    <dataValidation type="whole" sqref="F9:F11 M13:M15 K13:K15 H13:H15 F13:F15 M9:M11 K9:K11 H9:H11" xr:uid="{00000000-0002-0000-0200-000000000000}">
      <formula1>0</formula1>
      <formula2>1000000</formula2>
    </dataValidation>
  </dataValidations>
  <hyperlinks>
    <hyperlink ref="A5" location="'00 Start Here'!A1" display="⌂  Start Here | الرئيسية" xr:uid="{00000000-0004-0000-0200-000000000000}"/>
    <hyperlink ref="A6" location="'01 Program Profile'!A1" display="▸  Program Profile | بيانات البرنامج" xr:uid="{00000000-0004-0000-0200-000001000000}"/>
    <hyperlink ref="A7" location="'02 Teaching Staff'!A1" display="▸  Teaching Staff | هيئة التدريس" xr:uid="{00000000-0004-0000-0200-000002000000}"/>
    <hyperlink ref="A8" location="'03 Students'!A1" display="▸  Students | الطلبة" xr:uid="{00000000-0004-0000-0200-000003000000}"/>
    <hyperlink ref="A9" location="'04 KPIs'!A1" display="▸  KPIs | مؤشرات الأداء" xr:uid="{00000000-0004-0000-0200-000004000000}"/>
    <hyperlink ref="A10" location="'05 Learning Outcomes'!A1" display="▸  Learning Outcomes | مخرجات التعلم" xr:uid="{00000000-0004-0000-0200-000005000000}"/>
    <hyperlink ref="A11" location="'Eligibility requirements'!A1" display="▸  Contract Reference | مرجع العقد" xr:uid="{00000000-0004-0000-0200-000006000000}"/>
    <hyperlink ref="A12" location="'07 Submission Check'!A1" display="▸  Submission Check | التحقق" xr:uid="{00000000-0004-0000-0200-000007000000}"/>
    <hyperlink ref="A13" location="'08 Master Data'!A1" display="▸  Master Data | البيانات المرجعية" xr:uid="{00000000-0004-0000-0200-000008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91D38B-7786-87E2-9574-EA968A1C9086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E4:N4</xm:sqref>
        </x14:conditionalFormatting>
        <x14:conditionalFormatting xmlns:xm="http://schemas.microsoft.com/office/excel/2006/main">
          <x14:cfRule type="dataBar" id="{DB839925-904E-F5E0-F41C-12F1A63E7BF8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G4:O4</xm:sqref>
        </x14:conditionalFormatting>
        <x14:conditionalFormatting xmlns:xm="http://schemas.microsoft.com/office/excel/2006/main">
          <x14:cfRule type="dataBar" id="{2B28D695-78EB-C989-659A-56ADB0D3C8A2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H4:Q4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showGridLines="0" workbookViewId="0">
      <selection activeCell="E13" sqref="E13"/>
    </sheetView>
  </sheetViews>
  <sheetFormatPr defaultRowHeight="14.25"/>
  <cols>
    <col min="1" max="1" width="10" customWidth="1"/>
    <col min="2" max="2" width="28" customWidth="1"/>
    <col min="3" max="3" width="4.125" customWidth="1"/>
    <col min="4" max="4" width="25" customWidth="1"/>
    <col min="5" max="5" width="48" customWidth="1"/>
    <col min="6" max="9" width="16" customWidth="1"/>
    <col min="10" max="10" width="28" customWidth="1"/>
  </cols>
  <sheetData>
    <row r="1" spans="1:10" ht="36" customHeight="1">
      <c r="A1" s="26" t="s">
        <v>90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6" customHeigh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8.7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8.15" customHeight="1">
      <c r="A4" s="47" t="s">
        <v>2</v>
      </c>
      <c r="B4" s="48"/>
      <c r="C4" s="49">
        <f>IFERROR(COUNT(F7:G11)/10,0)</f>
        <v>0</v>
      </c>
      <c r="D4" s="50"/>
      <c r="E4" s="50"/>
      <c r="F4" s="50"/>
      <c r="G4" s="50"/>
      <c r="H4" s="50"/>
      <c r="I4" s="50"/>
      <c r="J4" s="51"/>
    </row>
    <row r="5" spans="1:10" ht="28.15" customHeight="1">
      <c r="A5" s="32" t="s">
        <v>51</v>
      </c>
      <c r="B5" s="36"/>
      <c r="D5" s="1"/>
      <c r="E5" s="1"/>
      <c r="F5" s="1"/>
      <c r="G5" s="1"/>
      <c r="H5" s="1"/>
      <c r="I5" s="1"/>
      <c r="J5" s="1"/>
    </row>
    <row r="6" spans="1:10" ht="28.15" customHeight="1">
      <c r="A6" s="32" t="s">
        <v>8</v>
      </c>
      <c r="B6" s="36"/>
      <c r="D6" s="30" t="s">
        <v>91</v>
      </c>
      <c r="E6" s="30" t="s">
        <v>92</v>
      </c>
      <c r="F6" s="30" t="s">
        <v>93</v>
      </c>
      <c r="G6" s="30" t="s">
        <v>94</v>
      </c>
      <c r="H6" s="30" t="s">
        <v>95</v>
      </c>
      <c r="I6" s="30" t="s">
        <v>96</v>
      </c>
      <c r="J6" s="30" t="s">
        <v>97</v>
      </c>
    </row>
    <row r="7" spans="1:10" ht="28.15" customHeight="1">
      <c r="A7" s="32" t="s">
        <v>13</v>
      </c>
      <c r="B7" s="36"/>
      <c r="D7" s="52" t="s">
        <v>98</v>
      </c>
      <c r="E7" s="52" t="s">
        <v>99</v>
      </c>
      <c r="F7" s="53"/>
      <c r="G7" s="53"/>
      <c r="H7" s="33">
        <f>SUM(F7:G7)</f>
        <v>0</v>
      </c>
      <c r="I7" s="6"/>
      <c r="J7" s="21"/>
    </row>
    <row r="8" spans="1:10" ht="28.15" customHeight="1">
      <c r="A8" s="38" t="s">
        <v>18</v>
      </c>
      <c r="B8" s="39"/>
      <c r="D8" s="52"/>
      <c r="E8" s="52" t="s">
        <v>100</v>
      </c>
      <c r="F8" s="53"/>
      <c r="G8" s="53"/>
      <c r="H8" s="33">
        <f>SUM(F8:G8)</f>
        <v>0</v>
      </c>
      <c r="I8" s="6"/>
      <c r="J8" s="21"/>
    </row>
    <row r="9" spans="1:10" ht="28.15" customHeight="1">
      <c r="A9" s="32" t="s">
        <v>23</v>
      </c>
      <c r="B9" s="36"/>
      <c r="D9" s="52"/>
      <c r="E9" s="52" t="s">
        <v>101</v>
      </c>
      <c r="F9" s="53"/>
      <c r="G9" s="53"/>
      <c r="H9" s="33">
        <f>SUM(F9:G9)</f>
        <v>0</v>
      </c>
      <c r="I9" s="6">
        <f>IFERROR(H9/H7,0)</f>
        <v>0</v>
      </c>
      <c r="J9" s="21"/>
    </row>
    <row r="10" spans="1:10" ht="28.15" customHeight="1">
      <c r="A10" s="32" t="s">
        <v>28</v>
      </c>
      <c r="B10" s="36"/>
      <c r="D10" s="52"/>
      <c r="E10" s="52" t="s">
        <v>102</v>
      </c>
      <c r="F10" s="53"/>
      <c r="G10" s="53"/>
      <c r="H10" s="33">
        <f>SUM(F10:G10)</f>
        <v>0</v>
      </c>
      <c r="I10" s="6">
        <f>IFERROR(H10/H7,0)</f>
        <v>0</v>
      </c>
      <c r="J10" s="21"/>
    </row>
    <row r="11" spans="1:10" ht="28.15" customHeight="1">
      <c r="A11" s="32" t="s">
        <v>33</v>
      </c>
      <c r="B11" s="36"/>
      <c r="D11" s="52"/>
      <c r="E11" s="52" t="s">
        <v>103</v>
      </c>
      <c r="F11" s="53"/>
      <c r="G11" s="53"/>
      <c r="H11" s="33">
        <f>SUM(F11:G11)</f>
        <v>0</v>
      </c>
      <c r="I11" s="6"/>
      <c r="J11" s="21"/>
    </row>
    <row r="12" spans="1:10" ht="28.15" customHeight="1">
      <c r="A12" s="32" t="s">
        <v>38</v>
      </c>
      <c r="B12" s="36"/>
      <c r="D12" s="1"/>
      <c r="E12" s="1"/>
      <c r="F12" s="1"/>
      <c r="G12" s="1"/>
      <c r="H12" s="1"/>
      <c r="I12" s="1"/>
      <c r="J12" s="1"/>
    </row>
    <row r="13" spans="1:10" ht="28.15" customHeight="1">
      <c r="A13" s="32" t="s">
        <v>40</v>
      </c>
      <c r="B13" s="36"/>
      <c r="D13" s="1"/>
      <c r="E13" s="1"/>
      <c r="F13" s="1"/>
      <c r="G13" s="1"/>
      <c r="H13" s="1"/>
      <c r="I13" s="1"/>
      <c r="J13" s="1"/>
    </row>
    <row r="14" spans="1:10" ht="18.75">
      <c r="A14" s="42" t="s">
        <v>104</v>
      </c>
      <c r="B14" s="42"/>
      <c r="D14" s="1"/>
      <c r="E14" s="1"/>
      <c r="F14" s="1"/>
      <c r="G14" s="1"/>
      <c r="H14" s="1"/>
      <c r="I14" s="1"/>
      <c r="J14" s="1"/>
    </row>
    <row r="15" spans="1:10" ht="18.75">
      <c r="A15" s="42"/>
      <c r="B15" s="42"/>
      <c r="D15" s="1"/>
      <c r="E15" s="1"/>
      <c r="F15" s="1"/>
      <c r="G15" s="1"/>
      <c r="H15" s="1"/>
      <c r="I15" s="1"/>
      <c r="J15" s="1"/>
    </row>
    <row r="16" spans="1:10" ht="18.75">
      <c r="A16" s="42"/>
      <c r="B16" s="42"/>
      <c r="D16" s="1"/>
      <c r="E16" s="1"/>
      <c r="F16" s="1"/>
      <c r="G16" s="1"/>
      <c r="H16" s="1"/>
      <c r="I16" s="1"/>
      <c r="J16" s="1"/>
    </row>
  </sheetData>
  <sheetProtection algorithmName="SHA-512" hashValue="Z4VZYHPZA09Y9GfU01/yoNnHyBVxm/ZN5DS4oSUkvqzt71Gi7tBm5ZSJUg/zg6ryth8a3rWYGg4xsDQeA4fLgg==" saltValue="2FKBAR1SCi8Q+gDZikBZLw==" spinCount="100000" sheet="1" objects="1" scenarios="1"/>
  <mergeCells count="12">
    <mergeCell ref="A5:B5"/>
    <mergeCell ref="A1:J2"/>
    <mergeCell ref="C4:J4"/>
    <mergeCell ref="A11:B11"/>
    <mergeCell ref="A12:B12"/>
    <mergeCell ref="A13:B13"/>
    <mergeCell ref="A14:B16"/>
    <mergeCell ref="A6:B6"/>
    <mergeCell ref="A7:B7"/>
    <mergeCell ref="A8:B8"/>
    <mergeCell ref="A9:B9"/>
    <mergeCell ref="A10:B10"/>
  </mergeCells>
  <conditionalFormatting sqref="C4">
    <cfRule type="dataBar" priority="1">
      <dataBar>
        <cfvo type="num" val="0"/>
        <cfvo type="num" val="1"/>
        <color rgb="FF50B4C2"/>
      </dataBar>
    </cfRule>
    <cfRule type="dataBar" priority="2">
      <dataBar>
        <cfvo type="num" val="0"/>
        <cfvo type="num" val="1"/>
        <color rgb="FF50B4C2"/>
      </dataBar>
    </cfRule>
    <cfRule type="dataBar" priority="3">
      <dataBar>
        <cfvo type="num" val="0"/>
        <cfvo type="num" val="1"/>
        <color rgb="FF50B4C2"/>
      </dataBar>
    </cfRule>
    <cfRule type="dataBar" priority="4">
      <dataBar>
        <cfvo type="num" val="0"/>
        <cfvo type="num" val="1"/>
        <color rgb="FF50B4C2"/>
      </dataBar>
    </cfRule>
    <cfRule type="dataBar" priority="5">
      <dataBar>
        <cfvo type="num" val="0"/>
        <cfvo type="num" val="1"/>
        <color rgb="FF50B4C2"/>
      </dataBar>
    </cfRule>
    <cfRule type="dataBar" priority="6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{88305A2D-4A4C-FF56-1228-FCE72BCA3820}</x14:id>
        </ext>
      </extLst>
    </cfRule>
  </conditionalFormatting>
  <hyperlinks>
    <hyperlink ref="A5" location="'00 Start Here'!A1" display="⌂  Start Here | الرئيسية" xr:uid="{00000000-0004-0000-0300-000000000000}"/>
    <hyperlink ref="A6" location="'01 Program Profile'!A1" display="▸  Program Profile | بيانات البرنامج" xr:uid="{00000000-0004-0000-0300-000001000000}"/>
    <hyperlink ref="A7" location="'02 Teaching Staff'!A1" display="▸  Teaching Staff | هيئة التدريس" xr:uid="{00000000-0004-0000-0300-000002000000}"/>
    <hyperlink ref="A8" location="'03 Students'!A1" display="▸  Students | الطلبة" xr:uid="{00000000-0004-0000-0300-000003000000}"/>
    <hyperlink ref="A9" location="'04 KPIs'!A1" display="▸  KPIs | مؤشرات الأداء" xr:uid="{00000000-0004-0000-0300-000004000000}"/>
    <hyperlink ref="A10" location="'05 Learning Outcomes'!A1" display="▸  Learning Outcomes | مخرجات التعلم" xr:uid="{00000000-0004-0000-0300-000005000000}"/>
    <hyperlink ref="A11" location="'Eligibility requirements'!A1" display="▸  Contract Reference | مرجع العقد" xr:uid="{00000000-0004-0000-0300-000006000000}"/>
    <hyperlink ref="A12" location="'07 Submission Check'!A1" display="▸  Submission Check | التحقق" xr:uid="{00000000-0004-0000-0300-000007000000}"/>
    <hyperlink ref="A13" location="'08 Master Data'!A1" display="▸  Master Data | البيانات المرجعية" xr:uid="{00000000-0004-0000-0300-000008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305A2D-4A4C-FF56-1228-FCE72BCA3820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C4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showGridLines="0" workbookViewId="0">
      <selection activeCell="A9" sqref="A9:B9"/>
    </sheetView>
  </sheetViews>
  <sheetFormatPr defaultRowHeight="14.25"/>
  <cols>
    <col min="1" max="1" width="10" customWidth="1"/>
    <col min="2" max="2" width="28" customWidth="1"/>
    <col min="3" max="3" width="10.75" customWidth="1"/>
    <col min="4" max="4" width="48.375" customWidth="1"/>
    <col min="5" max="10" width="10.375" customWidth="1"/>
    <col min="11" max="11" width="40.125" customWidth="1"/>
    <col min="12" max="13" width="34" customWidth="1"/>
  </cols>
  <sheetData>
    <row r="1" spans="1:13" ht="36" customHeight="1">
      <c r="A1" s="26" t="s">
        <v>105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6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8.15" customHeight="1">
      <c r="A4" s="35" t="s">
        <v>2</v>
      </c>
      <c r="B4" s="35"/>
      <c r="C4" s="54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تنفيذي"),IFERROR(COUNT(E7:F19)/26,0),IF(OR(TRIM('01 Program Profile'!$E$7)="بكالوريوس",TRIM('01 Program Profile'!$E$7)="دبلوم"),IFERROR(COUNT(E7:F18)/24,0),0))</f>
        <v>0</v>
      </c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3" ht="28.15" customHeight="1">
      <c r="A5" s="32" t="s">
        <v>51</v>
      </c>
      <c r="B5" s="36"/>
      <c r="C5" s="30" t="s">
        <v>106</v>
      </c>
      <c r="D5" s="30" t="s">
        <v>107</v>
      </c>
      <c r="E5" s="30" t="s">
        <v>108</v>
      </c>
      <c r="F5" s="30" t="s">
        <v>109</v>
      </c>
      <c r="G5" s="30" t="s">
        <v>110</v>
      </c>
      <c r="H5" s="30" t="s">
        <v>111</v>
      </c>
      <c r="I5" s="30" t="s">
        <v>112</v>
      </c>
      <c r="J5" s="30" t="s">
        <v>113</v>
      </c>
      <c r="K5" s="30" t="s">
        <v>114</v>
      </c>
      <c r="L5" s="30" t="s">
        <v>115</v>
      </c>
    </row>
    <row r="6" spans="1:13" ht="28.15" customHeight="1">
      <c r="A6" s="32" t="s">
        <v>8</v>
      </c>
      <c r="B6" s="36"/>
      <c r="C6" s="30" t="s">
        <v>116</v>
      </c>
      <c r="D6" s="30" t="s">
        <v>117</v>
      </c>
      <c r="E6" s="30" t="s">
        <v>118</v>
      </c>
      <c r="F6" s="30" t="s">
        <v>119</v>
      </c>
      <c r="G6" s="30" t="s">
        <v>120</v>
      </c>
      <c r="H6" s="30" t="s">
        <v>121</v>
      </c>
      <c r="I6" s="30" t="s">
        <v>122</v>
      </c>
      <c r="J6" s="30" t="s">
        <v>123</v>
      </c>
      <c r="K6" s="30" t="s">
        <v>124</v>
      </c>
      <c r="L6" s="30" t="s">
        <v>125</v>
      </c>
    </row>
    <row r="7" spans="1:13" ht="28.15" customHeight="1">
      <c r="A7" s="32" t="s">
        <v>13</v>
      </c>
      <c r="B7" s="36"/>
      <c r="C7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تنفيذي"),"KPI-PG-1",IF(OR(TRIM('01 Program Profile'!$E$7)="بكالوريوس",TRIM('01 Program Profile'!$E$7)="دبلوم"),"KPI-P-01",""))</f>
        <v>KPI-P-01</v>
      </c>
      <c r="D7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تنفيذي"),"Students’ evaluation of quality of learning experience in the program | تقويم الطلاب لجودة خبرات التعلم في البرنامج",IF(OR(TRIM('01 Program Profile'!$E$7)="بكالوريوس",TRIM('01 Program Profile'!$E$7)="دبلوم"),"Students’ evaluation of quality of learning experience in the program | تقويم الطلاب لجودة خبرات التعلم في البرنامج",""))</f>
        <v>Students’ evaluation of quality of learning experience in the program | تقويم الطلاب لجودة خبرات التعلم في البرنامج</v>
      </c>
      <c r="E7" s="58"/>
      <c r="F7" s="58"/>
      <c r="G7" s="58"/>
      <c r="H7" s="58"/>
      <c r="I7" s="58"/>
      <c r="J7" s="58"/>
      <c r="K7" s="21"/>
      <c r="L7" s="21"/>
    </row>
    <row r="8" spans="1:13" ht="28.15" customHeight="1">
      <c r="A8" s="32" t="s">
        <v>18</v>
      </c>
      <c r="B8" s="36"/>
      <c r="C8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تنفيذي"),"KPI-PG-2",IF(OR(TRIM('01 Program Profile'!$E$7)="بكالوريوس",TRIM('01 Program Profile'!$E$7)="دبلوم"),"KPI-P-02",""))</f>
        <v>KPI-P-02</v>
      </c>
      <c r="D8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تنفيذي"),"Students’ evaluation of the quality of the courses | تقييم الطلاب لجودة المقررات",IF(OR(TRIM('01 Program Profile'!$E$7)="بكالوريوس",TRIM('01 Program Profile'!$E$7)="دبلوم"),"Students’ evaluation of the quality of the courses | تقييم الطلاب لجودة المقررات",""))</f>
        <v>Students’ evaluation of the quality of the courses | تقييم الطلاب لجودة المقررات</v>
      </c>
      <c r="E8" s="58"/>
      <c r="F8" s="58"/>
      <c r="G8" s="58"/>
      <c r="H8" s="58"/>
      <c r="I8" s="58"/>
      <c r="J8" s="58"/>
      <c r="K8" s="21"/>
      <c r="L8" s="21"/>
    </row>
    <row r="9" spans="1:13" ht="28.15" customHeight="1">
      <c r="A9" s="38" t="s">
        <v>23</v>
      </c>
      <c r="B9" s="39"/>
      <c r="C9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تنفيذي"),"KPI-PG-3",IF(OR(TRIM('01 Program Profile'!$E$7)="بكالوريوس",TRIM('01 Program Profile'!$E$7)="دبلوم"),"KPI-P-03",""))</f>
        <v>KPI-P-03</v>
      </c>
      <c r="D9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تنفيذي"),"Students’ evaluation of the quality of academic supervision | تقييم الطلاب لجودة الإشراف العلمي",IF(OR(TRIM('01 Program Profile'!$E$7)="بكالوريوس",TRIM('01 Program Profile'!$E$7)="دبلوم"),"Completion rate | معدل إكمال البرنامج",""))</f>
        <v>Completion rate | معدل إكمال البرنامج</v>
      </c>
      <c r="E9" s="58"/>
      <c r="F9" s="58"/>
      <c r="G9" s="58"/>
      <c r="H9" s="58"/>
      <c r="I9" s="58"/>
      <c r="J9" s="58"/>
      <c r="K9" s="21"/>
      <c r="L9" s="21"/>
    </row>
    <row r="10" spans="1:13" ht="28.15" customHeight="1">
      <c r="A10" s="32" t="s">
        <v>28</v>
      </c>
      <c r="B10" s="36"/>
      <c r="C10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تنفيذي"),"KPI-PG-4",IF(OR(TRIM('01 Program Profile'!$E$7)="بكالوريوس",TRIM('01 Program Profile'!$E$7)="دبلوم"),"KPI-P-04",""))</f>
        <v>KPI-P-04</v>
      </c>
      <c r="D10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تنفيذي"),"Average time for students’ graduation | متوسط المدة التي يتخرج فيها الطلاب",IF(OR(TRIM('01 Program Profile'!$E$7)="بكالوريوس",TRIM('01 Program Profile'!$E$7)="دبلوم"),"First-year students retention rate | معدل استبقاء طلاب السنة الأولى",""))</f>
        <v>First-year students retention rate | معدل استبقاء طلاب السنة الأولى</v>
      </c>
      <c r="E10" s="58"/>
      <c r="F10" s="58"/>
      <c r="G10" s="58"/>
      <c r="H10" s="58"/>
      <c r="I10" s="58"/>
      <c r="J10" s="58"/>
      <c r="K10" s="21"/>
      <c r="L10" s="21"/>
    </row>
    <row r="11" spans="1:13" ht="28.15" customHeight="1">
      <c r="A11" s="32" t="s">
        <v>33</v>
      </c>
      <c r="B11" s="36"/>
      <c r="C11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تنفيذي"),"KPI-PG-5",IF(OR(TRIM('01 Program Profile'!$E$7)="بكالوريوس",TRIM('01 Program Profile'!$E$7)="دبلوم"),"KPI-P-05",""))</f>
        <v>KPI-P-05</v>
      </c>
      <c r="D11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تنفيذي"),"Rate of students dropping out of the program | معدل تسرب الطلاب من البرنامج",IF(OR(TRIM('01 Program Profile'!$E$7)="بكالوريوس",TRIM('01 Program Profile'!$E$7)="دبلوم"),"Students’ performance in professional and/or national examinations | أداء الطلاب في الاختبارات المهنية و/أو الوطنية",""))</f>
        <v>Students’ performance in professional and/or national examinations | أداء الطلاب في الاختبارات المهنية و/أو الوطنية</v>
      </c>
      <c r="E11" s="58"/>
      <c r="F11" s="58"/>
      <c r="G11" s="58"/>
      <c r="H11" s="58"/>
      <c r="I11" s="58"/>
      <c r="J11" s="58"/>
      <c r="K11" s="21"/>
      <c r="L11" s="21"/>
    </row>
    <row r="12" spans="1:13" ht="28.15" customHeight="1">
      <c r="A12" s="32" t="s">
        <v>38</v>
      </c>
      <c r="B12" s="36"/>
      <c r="C12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تنفيذي"),"KPI-PG-6",IF(OR(TRIM('01 Program Profile'!$E$7)="بكالوريوس",TRIM('01 Program Profile'!$E$7)="دبلوم"),"KPI-P-06.a",""))</f>
        <v>KPI-P-06.a</v>
      </c>
      <c r="D12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تنفيذي"),"Employers’ evaluation of program graduates’ competency | تقويم جهات التوظيف لكفاءة خريجي البرنامج",IF(OR(TRIM('01 Program Profile'!$E$7)="بكالوريوس",TRIM('01 Program Profile'!$E$7)="دبلوم"),"Graduate employment | توظيف الخريجين",""))</f>
        <v>Graduate employment | توظيف الخريجين</v>
      </c>
      <c r="E12" s="58"/>
      <c r="F12" s="58"/>
      <c r="G12" s="58"/>
      <c r="H12" s="58"/>
      <c r="I12" s="58"/>
      <c r="J12" s="58"/>
      <c r="K12" s="21"/>
      <c r="L12" s="21"/>
    </row>
    <row r="13" spans="1:13" ht="28.15" customHeight="1">
      <c r="A13" s="32" t="s">
        <v>40</v>
      </c>
      <c r="B13" s="36"/>
      <c r="C13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تنفيذي"),"KPI-PG-7",IF(OR(TRIM('01 Program Profile'!$E$7)="بكالوريوس",TRIM('01 Program Profile'!$E$7)="دبلوم"),"KPI-P-06.b",""))</f>
        <v>KPI-P-06.b</v>
      </c>
      <c r="D13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تنفيذي"),"Students’ satisfaction with services provided | رضا الطلاب عن الخدمات المقدمة",IF(OR(TRIM('01 Program Profile'!$E$7)="بكالوريوس",TRIM('01 Program Profile'!$E$7)="دبلوم"),"Enrolment in postgraduate programs | الالتحاق ببرامج الدراسات العليا",""))</f>
        <v>Enrolment in postgraduate programs | الالتحاق ببرامج الدراسات العليا</v>
      </c>
      <c r="E13" s="58"/>
      <c r="F13" s="58"/>
      <c r="G13" s="58"/>
      <c r="H13" s="58"/>
      <c r="I13" s="58"/>
      <c r="J13" s="58"/>
      <c r="K13" s="21"/>
      <c r="L13" s="21"/>
    </row>
    <row r="14" spans="1:13" ht="37.5" customHeight="1">
      <c r="A14" s="59" t="s">
        <v>126</v>
      </c>
      <c r="B14" s="60"/>
      <c r="C14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تنفيذي"),"KPI-PG-8",IF(OR(TRIM('01 Program Profile'!$E$7)="بكالوريوس",TRIM('01 Program Profile'!$E$7)="دبلوم"),"KPI-P-07",""))</f>
        <v>KPI-P-07</v>
      </c>
      <c r="D14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تنفيذي"),"Ratio of students to faculty members | نسبة الطلاب إلى أعضاء هيئة التدريس",IF(OR(TRIM('01 Program Profile'!$E$7)="بكالوريوس",TRIM('01 Program Profile'!$E$7)="دبلوم"),"Employers’ evaluation of program graduates’ proficiency | تقويم جهات التوظيف لكفاءة خريجي البرنامج",""))</f>
        <v>Employers’ evaluation of program graduates’ proficiency | تقويم جهات التوظيف لكفاءة خريجي البرنامج</v>
      </c>
      <c r="E14" s="58"/>
      <c r="F14" s="58"/>
      <c r="G14" s="58"/>
      <c r="H14" s="58"/>
      <c r="I14" s="58"/>
      <c r="J14" s="58"/>
      <c r="K14" s="21"/>
      <c r="L14" s="21"/>
    </row>
    <row r="15" spans="1:13" ht="37.5" customHeight="1">
      <c r="A15" s="61"/>
      <c r="B15" s="62"/>
      <c r="C15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تنفيذي"),"KPI-PG-9",IF(OR(TRIM('01 Program Profile'!$E$7)="بكالوريوس",TRIM('01 Program Profile'!$E$7)="دبلوم"),"KPI-P-08",""))</f>
        <v>KPI-P-08</v>
      </c>
      <c r="D15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تنفيذي"),"Percentage of publications of faculty members | نسبة النشر العلمي لأعضاء هيئة التدريس",IF(OR(TRIM('01 Program Profile'!$E$7)="بكالوريوس",TRIM('01 Program Profile'!$E$7)="دبلوم"),"Ratio of students to teaching staff | نسبة الطلاب إلى هيئة التدريس",""))</f>
        <v>Ratio of students to teaching staff | نسبة الطلاب إلى هيئة التدريس</v>
      </c>
      <c r="E15" s="58"/>
      <c r="F15" s="58"/>
      <c r="G15" s="58"/>
      <c r="H15" s="58"/>
      <c r="I15" s="58"/>
      <c r="J15" s="58"/>
      <c r="K15" s="21"/>
      <c r="L15" s="21"/>
    </row>
    <row r="16" spans="1:13" ht="37.5" customHeight="1">
      <c r="A16" s="61"/>
      <c r="B16" s="62"/>
      <c r="C16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تنفيذي"),"KPI-PG-10",IF(OR(TRIM('01 Program Profile'!$E$7)="بكالوريوس",TRIM('01 Program Profile'!$E$7)="دبلوم"),"KPI-P-09",""))</f>
        <v>KPI-P-09</v>
      </c>
      <c r="D16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تنفيذي"),"Rate of published research per faculty member | معدل البحوث المنشورة لكل عضو هيئة تدريس",IF(OR(TRIM('01 Program Profile'!$E$7)="بكالوريوس",TRIM('01 Program Profile'!$E$7)="دبلوم"),"Percentage of publications of faculty members | نسبة النشر العلمي لأعضاء هيئة التدريس",""))</f>
        <v>Percentage of publications of faculty members | نسبة النشر العلمي لأعضاء هيئة التدريس</v>
      </c>
      <c r="E16" s="58"/>
      <c r="F16" s="58"/>
      <c r="G16" s="58"/>
      <c r="H16" s="58"/>
      <c r="I16" s="58"/>
      <c r="J16" s="58"/>
      <c r="K16" s="21"/>
      <c r="L16" s="21"/>
    </row>
    <row r="17" spans="1:12" ht="37.5" customHeight="1">
      <c r="A17" s="61"/>
      <c r="B17" s="62"/>
      <c r="C17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تنفيذي"),"KPI-PG-11",IF(OR(TRIM('01 Program Profile'!$E$7)="بكالوريوس",TRIM('01 Program Profile'!$E$7)="دبلوم"),"KPI-P-10",""))</f>
        <v>KPI-P-10</v>
      </c>
      <c r="D17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تنفيذي"),"Citations rate in refereed journals per faculty member | معدل الاستشهادات في المجلات المحكمة لكل عضو هيئة تدريس",IF(OR(TRIM('01 Program Profile'!$E$7)="بكالوريوس",TRIM('01 Program Profile'!$E$7)="دبلوم"),"Rate of published research per faculty member | معدل البحوث المنشورة لكل عضو هيئة تدريس",""))</f>
        <v>Rate of published research per faculty member | معدل البحوث المنشورة لكل عضو هيئة تدريس</v>
      </c>
      <c r="E17" s="58"/>
      <c r="F17" s="58"/>
      <c r="G17" s="58"/>
      <c r="H17" s="58"/>
      <c r="I17" s="58"/>
      <c r="J17" s="58"/>
      <c r="K17" s="21"/>
      <c r="L17" s="21"/>
    </row>
    <row r="18" spans="1:12" ht="37.5" customHeight="1">
      <c r="A18" s="61"/>
      <c r="B18" s="62"/>
      <c r="C18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تنفيذي"),"KPI-PG-12",IF(OR(TRIM('01 Program Profile'!$E$7)="بكالوريوس",TRIM('01 Program Profile'!$E$7)="دبلوم"),"KPI-P-11",""))</f>
        <v>KPI-P-11</v>
      </c>
      <c r="D18" s="57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تنفيذي"),"Percentage of students’ publications | نسبة نشر الطلاب",IF(OR(TRIM('01 Program Profile'!$E$7)="بكالوريوس",TRIM('01 Program Profile'!$E$7)="دبلوم"),"Citations rate in refereed journals per faculty member | معدل الاستشهادات في المجلات المحكمة لكل عضو هيئة تدريس",""))</f>
        <v>Citations rate in refereed journals per faculty member | معدل الاستشهادات في المجلات المحكمة لكل عضو هيئة تدريس</v>
      </c>
      <c r="E18" s="58"/>
      <c r="F18" s="58"/>
      <c r="G18" s="58"/>
      <c r="H18" s="58"/>
      <c r="I18" s="58"/>
      <c r="J18" s="58"/>
      <c r="K18" s="21"/>
      <c r="L18" s="21"/>
    </row>
    <row r="19" spans="1:12" ht="42" customHeight="1">
      <c r="A19" s="18"/>
      <c r="B19" s="18"/>
      <c r="C19" s="19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تنفيذي"),"KPI-PG-13",IF(OR(TRIM('01 Program Profile'!$E$7)="بكالوريوس",TRIM('01 Program Profile'!$E$7)="دبلوم"),"",""))</f>
        <v/>
      </c>
      <c r="D19" s="20" t="str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تنفيذي"),"Number of patents, innovative products, and awards of excellence | عدد براءات الاختراع والمنتجات الابتكارية وجوائز التميز",IF(OR(TRIM('01 Program Profile'!$E$7)="بكالوريوس",TRIM('01 Program Profile'!$E$7)="دبلوم"),"",""))</f>
        <v/>
      </c>
      <c r="E19" s="21"/>
      <c r="F19" s="21"/>
      <c r="G19" s="21"/>
      <c r="H19" s="21"/>
      <c r="I19" s="21"/>
      <c r="J19" s="21"/>
      <c r="K19" s="21"/>
      <c r="L19" s="21"/>
    </row>
  </sheetData>
  <sheetProtection algorithmName="SHA-512" hashValue="xjFD7RpVZMNMtZRCpQK94p1M2umJnhOangCEbKEBCM1Kjmx055ewazb0Z/Jj1q30FJjoCNDFvbQ8fSDI1ASm6g==" saltValue="MPh3vdF2phalWBg18LToOg==" spinCount="100000" sheet="1" objects="1" scenarios="1"/>
  <mergeCells count="13">
    <mergeCell ref="A4:B4"/>
    <mergeCell ref="A5:B5"/>
    <mergeCell ref="C4:L4"/>
    <mergeCell ref="A1:M2"/>
    <mergeCell ref="A11:B11"/>
    <mergeCell ref="A12:B12"/>
    <mergeCell ref="A13:B13"/>
    <mergeCell ref="A14:B18"/>
    <mergeCell ref="A6:B6"/>
    <mergeCell ref="A7:B7"/>
    <mergeCell ref="A8:B8"/>
    <mergeCell ref="A9:B9"/>
    <mergeCell ref="A10:B10"/>
  </mergeCells>
  <conditionalFormatting sqref="C4">
    <cfRule type="dataBar" priority="1">
      <dataBar>
        <cfvo type="num" val="0"/>
        <cfvo type="num" val="1"/>
        <color rgb="FF50B4C2"/>
      </dataBar>
    </cfRule>
    <cfRule type="dataBar" priority="2">
      <dataBar>
        <cfvo type="num" val="0"/>
        <cfvo type="num" val="1"/>
        <color rgb="FF50B4C2"/>
      </dataBar>
    </cfRule>
    <cfRule type="dataBar" priority="3">
      <dataBar>
        <cfvo type="num" val="0"/>
        <cfvo type="num" val="1"/>
        <color rgb="FF50B4C2"/>
      </dataBar>
    </cfRule>
    <cfRule type="dataBar" priority="4">
      <dataBar>
        <cfvo type="num" val="0"/>
        <cfvo type="num" val="1"/>
        <color rgb="FF50B4C2"/>
      </dataBar>
    </cfRule>
    <cfRule type="dataBar" priority="5">
      <dataBar>
        <cfvo type="num" val="0"/>
        <cfvo type="num" val="1"/>
        <color rgb="FF50B4C2"/>
      </dataBar>
    </cfRule>
    <cfRule type="dataBar" priority="7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{E729FB41-1199-E9B5-B55C-28F2D1ABCA90}</x14:id>
        </ext>
      </extLst>
    </cfRule>
  </conditionalFormatting>
  <conditionalFormatting sqref="C7:L19">
    <cfRule type="expression" dxfId="11" priority="6">
      <formula>$C7=""</formula>
    </cfRule>
  </conditionalFormatting>
  <hyperlinks>
    <hyperlink ref="A5" location="'00 Start Here'!A1" display="⌂  Start Here | الرئيسية" xr:uid="{00000000-0004-0000-0400-000000000000}"/>
    <hyperlink ref="A6" location="'01 Program Profile'!A1" display="▸  Program Profile | بيانات البرنامج" xr:uid="{00000000-0004-0000-0400-000001000000}"/>
    <hyperlink ref="A7" location="'02 Teaching Staff'!A1" display="▸  Teaching Staff | هيئة التدريس" xr:uid="{00000000-0004-0000-0400-000002000000}"/>
    <hyperlink ref="A8" location="'03 Students'!A1" display="▸  Students | الطلبة" xr:uid="{00000000-0004-0000-0400-000003000000}"/>
    <hyperlink ref="A9" location="'04 KPIs'!A1" display="▸  KPIs | مؤشرات الأداء" xr:uid="{00000000-0004-0000-0400-000004000000}"/>
    <hyperlink ref="A10" location="'05 Learning Outcomes'!A1" display="▸  Learning Outcomes | مخرجات التعلم" xr:uid="{00000000-0004-0000-0400-000005000000}"/>
    <hyperlink ref="A11" location="'Eligibility requirements'!A1" display="▸  Contract Reference | مرجع العقد" xr:uid="{00000000-0004-0000-0400-000006000000}"/>
    <hyperlink ref="A12" location="'07 Submission Check'!A1" display="▸  Submission Check | التحقق" xr:uid="{00000000-0004-0000-0400-000007000000}"/>
    <hyperlink ref="A13" location="'08 Master Data'!A1" display="▸  Master Data | البيانات المرجعية" xr:uid="{00000000-0004-0000-0400-000008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729FB41-1199-E9B5-B55C-28F2D1ABCA90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C4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showGridLines="0" topLeftCell="A8" workbookViewId="0">
      <selection activeCell="E13" sqref="E13"/>
    </sheetView>
  </sheetViews>
  <sheetFormatPr defaultRowHeight="14.25"/>
  <cols>
    <col min="1" max="1" width="10" customWidth="1"/>
    <col min="2" max="2" width="28" customWidth="1"/>
    <col min="3" max="3" width="22" customWidth="1"/>
    <col min="4" max="4" width="10" customWidth="1"/>
    <col min="5" max="5" width="48" customWidth="1"/>
    <col min="6" max="6" width="27.25" customWidth="1"/>
    <col min="7" max="7" width="32" customWidth="1"/>
    <col min="8" max="9" width="18" customWidth="1"/>
  </cols>
  <sheetData>
    <row r="1" spans="1:9" ht="36" customHeight="1">
      <c r="A1" s="26" t="s">
        <v>127</v>
      </c>
      <c r="B1" s="26"/>
      <c r="C1" s="26"/>
      <c r="D1" s="26"/>
      <c r="E1" s="26"/>
      <c r="F1" s="26"/>
      <c r="G1" s="26"/>
      <c r="H1" s="26"/>
      <c r="I1" s="63"/>
    </row>
    <row r="2" spans="1:9" ht="36" customHeight="1">
      <c r="A2" s="26"/>
      <c r="B2" s="26"/>
      <c r="C2" s="26"/>
      <c r="D2" s="26"/>
      <c r="E2" s="26"/>
      <c r="F2" s="26"/>
      <c r="G2" s="26"/>
      <c r="H2" s="26"/>
      <c r="I2" s="63"/>
    </row>
    <row r="3" spans="1:9" ht="18.75">
      <c r="A3" s="1"/>
      <c r="B3" s="1"/>
      <c r="C3" s="1"/>
      <c r="D3" s="1"/>
      <c r="E3" s="1"/>
      <c r="F3" s="1"/>
      <c r="G3" s="1"/>
      <c r="H3" s="1"/>
    </row>
    <row r="4" spans="1:9" ht="28.15" customHeight="1">
      <c r="A4" s="35" t="s">
        <v>2</v>
      </c>
      <c r="B4" s="35"/>
      <c r="C4" s="64">
        <f>IFERROR((COUNTA(E6:E17)+COUNTA(G6:I17))/48,0)</f>
        <v>0</v>
      </c>
      <c r="D4" s="65"/>
      <c r="E4" s="65"/>
      <c r="F4" s="65"/>
      <c r="G4" s="65"/>
      <c r="H4" s="66"/>
      <c r="I4" s="63"/>
    </row>
    <row r="5" spans="1:9" ht="48.2" customHeight="1">
      <c r="A5" s="32" t="s">
        <v>51</v>
      </c>
      <c r="B5" s="36"/>
      <c r="C5" s="30" t="s">
        <v>128</v>
      </c>
      <c r="D5" s="30" t="s">
        <v>106</v>
      </c>
      <c r="E5" s="30" t="s">
        <v>129</v>
      </c>
      <c r="F5" s="30" t="s">
        <v>130</v>
      </c>
      <c r="G5" s="30" t="s">
        <v>131</v>
      </c>
      <c r="H5" s="30" t="s">
        <v>132</v>
      </c>
      <c r="I5" s="13" t="s">
        <v>133</v>
      </c>
    </row>
    <row r="6" spans="1:9" ht="28.15" customHeight="1">
      <c r="A6" s="32" t="s">
        <v>13</v>
      </c>
      <c r="B6" s="36"/>
      <c r="C6" s="37" t="s">
        <v>134</v>
      </c>
      <c r="D6" s="37" t="s">
        <v>135</v>
      </c>
      <c r="E6" s="21"/>
      <c r="F6" s="67"/>
      <c r="G6" s="21"/>
      <c r="H6" s="21"/>
      <c r="I6" s="68"/>
    </row>
    <row r="7" spans="1:9" ht="28.15" customHeight="1">
      <c r="A7" s="32" t="s">
        <v>18</v>
      </c>
      <c r="B7" s="36"/>
      <c r="C7" s="37" t="s">
        <v>134</v>
      </c>
      <c r="D7" s="37" t="s">
        <v>136</v>
      </c>
      <c r="E7" s="21"/>
      <c r="F7" s="67"/>
      <c r="G7" s="21"/>
      <c r="H7" s="21"/>
      <c r="I7" s="68"/>
    </row>
    <row r="8" spans="1:9" ht="28.15" customHeight="1">
      <c r="A8" s="32" t="s">
        <v>23</v>
      </c>
      <c r="B8" s="36"/>
      <c r="C8" s="37" t="s">
        <v>134</v>
      </c>
      <c r="D8" s="37" t="s">
        <v>137</v>
      </c>
      <c r="E8" s="21"/>
      <c r="F8" s="67"/>
      <c r="G8" s="21"/>
      <c r="H8" s="21"/>
      <c r="I8" s="68"/>
    </row>
    <row r="9" spans="1:9" ht="28.15" customHeight="1">
      <c r="A9" s="38" t="s">
        <v>28</v>
      </c>
      <c r="B9" s="39"/>
      <c r="C9" s="37" t="s">
        <v>134</v>
      </c>
      <c r="D9" s="37" t="s">
        <v>138</v>
      </c>
      <c r="E9" s="21"/>
      <c r="F9" s="67"/>
      <c r="G9" s="21"/>
      <c r="H9" s="21"/>
      <c r="I9" s="68"/>
    </row>
    <row r="10" spans="1:9" ht="28.15" customHeight="1">
      <c r="A10" s="32" t="s">
        <v>33</v>
      </c>
      <c r="B10" s="36"/>
      <c r="C10" s="37" t="s">
        <v>139</v>
      </c>
      <c r="D10" s="37" t="s">
        <v>140</v>
      </c>
      <c r="E10" s="21"/>
      <c r="F10" s="67"/>
      <c r="G10" s="21"/>
      <c r="H10" s="21"/>
      <c r="I10" s="68"/>
    </row>
    <row r="11" spans="1:9" ht="28.15" customHeight="1">
      <c r="A11" s="32" t="s">
        <v>38</v>
      </c>
      <c r="B11" s="36"/>
      <c r="C11" s="37" t="s">
        <v>139</v>
      </c>
      <c r="D11" s="37" t="s">
        <v>141</v>
      </c>
      <c r="E11" s="21"/>
      <c r="F11" s="67"/>
      <c r="G11" s="21"/>
      <c r="H11" s="21"/>
      <c r="I11" s="68"/>
    </row>
    <row r="12" spans="1:9" ht="28.15" customHeight="1">
      <c r="A12" s="32" t="s">
        <v>40</v>
      </c>
      <c r="B12" s="36"/>
      <c r="C12" s="37" t="s">
        <v>139</v>
      </c>
      <c r="D12" s="37" t="s">
        <v>142</v>
      </c>
      <c r="E12" s="21"/>
      <c r="F12" s="67"/>
      <c r="G12" s="21"/>
      <c r="H12" s="21"/>
      <c r="I12" s="68"/>
    </row>
    <row r="13" spans="1:9" ht="18.75" customHeight="1">
      <c r="A13" s="59" t="s">
        <v>143</v>
      </c>
      <c r="B13" s="60"/>
      <c r="C13" s="37" t="s">
        <v>139</v>
      </c>
      <c r="D13" s="37" t="s">
        <v>144</v>
      </c>
      <c r="E13" s="21"/>
      <c r="F13" s="67"/>
      <c r="G13" s="21"/>
      <c r="H13" s="21"/>
      <c r="I13" s="68"/>
    </row>
    <row r="14" spans="1:9" ht="18.75">
      <c r="A14" s="61"/>
      <c r="B14" s="62"/>
      <c r="C14" s="37" t="s">
        <v>145</v>
      </c>
      <c r="D14" s="37" t="s">
        <v>146</v>
      </c>
      <c r="E14" s="21"/>
      <c r="F14" s="67"/>
      <c r="G14" s="21"/>
      <c r="H14" s="21"/>
      <c r="I14" s="68"/>
    </row>
    <row r="15" spans="1:9" ht="18.75">
      <c r="A15" s="61"/>
      <c r="B15" s="62"/>
      <c r="C15" s="37" t="s">
        <v>145</v>
      </c>
      <c r="D15" s="37" t="s">
        <v>147</v>
      </c>
      <c r="E15" s="21"/>
      <c r="F15" s="67"/>
      <c r="G15" s="21"/>
      <c r="H15" s="21"/>
      <c r="I15" s="68"/>
    </row>
    <row r="16" spans="1:9" ht="18.75">
      <c r="A16" s="61"/>
      <c r="B16" s="62"/>
      <c r="C16" s="37" t="s">
        <v>145</v>
      </c>
      <c r="D16" s="37" t="s">
        <v>148</v>
      </c>
      <c r="E16" s="21"/>
      <c r="F16" s="67"/>
      <c r="G16" s="21"/>
      <c r="H16" s="21"/>
      <c r="I16" s="68"/>
    </row>
    <row r="17" spans="1:9" ht="18.75">
      <c r="A17" s="61"/>
      <c r="B17" s="62"/>
      <c r="C17" s="37" t="s">
        <v>145</v>
      </c>
      <c r="D17" s="37" t="s">
        <v>149</v>
      </c>
      <c r="E17" s="21"/>
      <c r="F17" s="67"/>
      <c r="G17" s="21"/>
      <c r="H17" s="21"/>
      <c r="I17" s="68"/>
    </row>
    <row r="18" spans="1:9" ht="18.75">
      <c r="A18" s="1"/>
      <c r="B18" s="1"/>
    </row>
  </sheetData>
  <sheetProtection algorithmName="SHA-512" hashValue="zsoNKKyRIsIIX/wsLXdD7OXCwv/y4mFznHK6Hee9QkrvcVAj6rq3RyohwE1Kc3oYUZ0RyWhISUf4dzi2ZtMykQ==" saltValue="kJAGQNrW72HAV0NyFkN7uQ==" spinCount="100000" sheet="1" objects="1" scenarios="1"/>
  <mergeCells count="12">
    <mergeCell ref="A1:I2"/>
    <mergeCell ref="C4:I4"/>
    <mergeCell ref="A13:B17"/>
    <mergeCell ref="A6:B6"/>
    <mergeCell ref="A7:B7"/>
    <mergeCell ref="A8:B8"/>
    <mergeCell ref="A9:B9"/>
    <mergeCell ref="A4:B4"/>
    <mergeCell ref="A5:B5"/>
    <mergeCell ref="A10:B10"/>
    <mergeCell ref="A11:B11"/>
    <mergeCell ref="A12:B12"/>
  </mergeCells>
  <conditionalFormatting sqref="C4">
    <cfRule type="dataBar" priority="1">
      <dataBar>
        <cfvo type="num" val="0"/>
        <cfvo type="num" val="1"/>
        <color rgb="FF50B4C2"/>
      </dataBar>
    </cfRule>
    <cfRule type="dataBar" priority="2">
      <dataBar>
        <cfvo type="num" val="0"/>
        <cfvo type="num" val="1"/>
        <color rgb="FF50B4C2"/>
      </dataBar>
    </cfRule>
    <cfRule type="dataBar" priority="3">
      <dataBar>
        <cfvo type="num" val="0"/>
        <cfvo type="num" val="1"/>
        <color rgb="FF50B4C2"/>
      </dataBar>
    </cfRule>
    <cfRule type="dataBar" priority="4">
      <dataBar>
        <cfvo type="num" val="0"/>
        <cfvo type="num" val="1"/>
        <color rgb="FF50B4C2"/>
      </dataBar>
    </cfRule>
    <cfRule type="dataBar" priority="5">
      <dataBar>
        <cfvo type="num" val="0"/>
        <cfvo type="num" val="1"/>
        <color rgb="FF50B4C2"/>
      </dataBar>
    </cfRule>
    <cfRule type="dataBar" priority="6">
      <dataBar>
        <cfvo type="num" val="0"/>
        <cfvo type="num" val="1"/>
        <color rgb="FF50B4C2"/>
      </dataBar>
      <extLst>
        <ext xmlns:x14="http://schemas.microsoft.com/office/spreadsheetml/2009/9/main" uri="{B025F937-C7B1-47D3-B67F-A62EFF666E3E}">
          <x14:id>{BA1849FD-BE1E-CE6A-31B6-DA9DD13A893D}</x14:id>
        </ext>
      </extLst>
    </cfRule>
  </conditionalFormatting>
  <dataValidations count="1">
    <dataValidation type="list" sqref="G6:G17" xr:uid="{00000000-0002-0000-0500-000000000000}">
      <formula1>"Direct | مباشر,Indirect | غير مباشر"</formula1>
    </dataValidation>
  </dataValidations>
  <hyperlinks>
    <hyperlink ref="A5" location="'00 Start Here'!A1" display="⌂  Start Here | الرئيسية" xr:uid="{00000000-0004-0000-0500-000000000000}"/>
    <hyperlink ref="A6" location="'02 Teaching Staff'!A1" display="▸  Teaching Staff | هيئة التدريس" xr:uid="{00000000-0004-0000-0500-000001000000}"/>
    <hyperlink ref="A7" location="'03 Students'!A1" display="▸  Students | الطلبة" xr:uid="{00000000-0004-0000-0500-000002000000}"/>
    <hyperlink ref="A8" location="'04 KPIs'!A1" display="▸  KPIs | مؤشرات الأداء" xr:uid="{00000000-0004-0000-0500-000003000000}"/>
    <hyperlink ref="A9" location="'05 Learning Outcomes'!A1" display="▸  Learning Outcomes | مخرجات التعلم" xr:uid="{00000000-0004-0000-0500-000004000000}"/>
    <hyperlink ref="A10" location="'Eligibility requirements'!A1" display="▸  Contract Reference | مرجع العقد" xr:uid="{00000000-0004-0000-0500-000005000000}"/>
    <hyperlink ref="A11" location="'07 Submission Check'!A1" display="▸  Submission Check | التحقق" xr:uid="{00000000-0004-0000-0500-000006000000}"/>
    <hyperlink ref="A12" location="'08 Master Data'!A1" display="▸  Master Data | البيانات المرجعية" xr:uid="{00000000-0004-0000-0500-000007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A1849FD-BE1E-CE6A-31B6-DA9DD13A893D}">
            <x14:dataBar>
              <x14:cfvo type="num">
                <xm:f>0</xm:f>
              </x14:cfvo>
              <x14:cfvo type="num">
                <xm:f>1</xm:f>
              </x14:cfvo>
              <x14:negativeFillColor auto="1"/>
              <x14:axisColor auto="1"/>
            </x14:dataBar>
          </x14:cfRule>
          <xm:sqref>C4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showGridLines="0" workbookViewId="0">
      <selection activeCell="E22" sqref="E22"/>
    </sheetView>
  </sheetViews>
  <sheetFormatPr defaultRowHeight="14.25"/>
  <cols>
    <col min="1" max="1" width="10" customWidth="1"/>
    <col min="2" max="2" width="28" customWidth="1"/>
    <col min="3" max="3" width="4" customWidth="1"/>
    <col min="4" max="4" width="34" customWidth="1"/>
    <col min="5" max="5" width="28" customWidth="1"/>
    <col min="6" max="7" width="16" customWidth="1"/>
  </cols>
  <sheetData>
    <row r="1" spans="1:7" ht="36" customHeight="1">
      <c r="A1" s="26" t="s">
        <v>150</v>
      </c>
      <c r="B1" s="26"/>
      <c r="C1" s="26"/>
      <c r="D1" s="26"/>
      <c r="E1" s="26"/>
      <c r="F1" s="26"/>
      <c r="G1" s="26"/>
    </row>
    <row r="2" spans="1:7" ht="36" customHeight="1">
      <c r="A2" s="26"/>
      <c r="B2" s="26"/>
      <c r="C2" s="26"/>
      <c r="D2" s="26"/>
      <c r="E2" s="26"/>
      <c r="F2" s="26"/>
      <c r="G2" s="26"/>
    </row>
    <row r="3" spans="1:7" ht="18.75">
      <c r="A3" s="1"/>
      <c r="B3" s="1"/>
      <c r="C3" s="1"/>
      <c r="D3" s="1"/>
      <c r="E3" s="1"/>
      <c r="F3" s="1"/>
      <c r="G3" s="1"/>
    </row>
    <row r="4" spans="1:7" ht="28.15" customHeight="1">
      <c r="A4" s="35" t="s">
        <v>2</v>
      </c>
      <c r="B4" s="35"/>
      <c r="C4" s="1"/>
      <c r="D4" s="30" t="s">
        <v>151</v>
      </c>
      <c r="E4" s="30" t="s">
        <v>152</v>
      </c>
      <c r="F4" s="30" t="s">
        <v>153</v>
      </c>
      <c r="G4" s="30" t="s">
        <v>154</v>
      </c>
    </row>
    <row r="5" spans="1:7" ht="28.15" customHeight="1">
      <c r="A5" s="32" t="s">
        <v>51</v>
      </c>
      <c r="B5" s="36"/>
      <c r="C5" s="1"/>
      <c r="D5" s="2" t="s">
        <v>155</v>
      </c>
      <c r="E5" s="2" t="str">
        <f>IF(COUNTA('01 Program Profile'!E5:E7,'01 Program Profile'!H5:H8)=7,"Ready | جاهز","Missing data | بيانات ناقصة")</f>
        <v>Missing data | بيانات ناقصة</v>
      </c>
      <c r="F5" s="2">
        <f>COUNTA('01 Program Profile'!E5:E7,'01 Program Profile'!H5:H8)</f>
        <v>3</v>
      </c>
      <c r="G5" s="2">
        <v>7</v>
      </c>
    </row>
    <row r="6" spans="1:7" ht="28.15" customHeight="1">
      <c r="A6" s="32" t="s">
        <v>8</v>
      </c>
      <c r="B6" s="36"/>
      <c r="C6" s="1"/>
      <c r="D6" s="2" t="s">
        <v>156</v>
      </c>
      <c r="E6" s="2" t="str">
        <f>IF(COUNT('02 Teaching Staff'!F9:F11)+COUNT('02 Teaching Staff'!H9:H11)+COUNT('02 Teaching Staff'!K9:K11)+COUNT('02 Teaching Staff'!M9:M11)+COUNT('02 Teaching Staff'!F13:F15)+COUNT('02 Teaching Staff'!H13:H15)+COUNT('02 Teaching Staff'!K13:K15)+COUNT('02 Teaching Staff'!M13:M15)&gt;=24,"Ready | جاهز","Missing data | بيانات ناقصة")</f>
        <v>Missing data | بيانات ناقصة</v>
      </c>
      <c r="F6" s="2">
        <f>COUNT('02 Teaching Staff'!F9:F11)+COUNT('02 Teaching Staff'!H9:H11)+COUNT('02 Teaching Staff'!K9:K11)+COUNT('02 Teaching Staff'!M9:M11)+COUNT('02 Teaching Staff'!F13:F15)+COUNT('02 Teaching Staff'!H13:H15)+COUNT('02 Teaching Staff'!K13:K15)+COUNT('02 Teaching Staff'!M13:M15)</f>
        <v>0</v>
      </c>
      <c r="G6" s="2">
        <v>24</v>
      </c>
    </row>
    <row r="7" spans="1:7" ht="28.15" customHeight="1">
      <c r="A7" s="32" t="s">
        <v>13</v>
      </c>
      <c r="B7" s="36"/>
      <c r="C7" s="1"/>
      <c r="D7" s="2" t="s">
        <v>157</v>
      </c>
      <c r="E7" s="2" t="str">
        <f>IF(COUNT('03 Students'!F7:G11)&gt;=10,"Ready | جاهز","Missing data | بيانات ناقصة")</f>
        <v>Missing data | بيانات ناقصة</v>
      </c>
      <c r="F7" s="2">
        <f>COUNT('03 Students'!F7:G11)</f>
        <v>0</v>
      </c>
      <c r="G7" s="2">
        <v>10</v>
      </c>
    </row>
    <row r="8" spans="1:7" ht="28.15" customHeight="1">
      <c r="A8" s="32" t="s">
        <v>18</v>
      </c>
      <c r="B8" s="36"/>
      <c r="C8" s="1"/>
      <c r="D8" s="2" t="s">
        <v>158</v>
      </c>
      <c r="E8" s="2" t="str">
        <f>IF(OR(OR(TRIM('01 Program Profile'!$E$7)="دكتوراه",TRIM('01 Program Profile'!$E$7)="ماجستير",TRIM('01 Program Profile'!$E$7)="دبلوم عالي",TRIM('01 Program Profile'!$E$7)="ماجستير مهني",TRIM('01 Program Profile'!$E$7)="ماجستير تنفيذي"),OR(TRIM('01 Program Profile'!$E$7)="بكالوريوس",TRIM('01 Program Profile'!$E$7)="دبلوم")),IF(IF(OR(TRIM('01 Program Profile'!$E$7)="دكتوراه",TRIM('01 Program Profile'!$E$7)="ماجستير",TRIM('01 Program Profile'!$E$7)="دبلوم عالي",TRIM('01 Program Profile'!$E$7)="ماجستير مهني",TRIM('01 Program Profile'!$E$7)="ماجستير تنفيذي"),COUNT('04 KPIs'!E7:F19),COUNT('04 KPIs'!E7:F18))&gt;=IF(OR(TRIM('01 Program Profile'!$E$7)="دكتوراه",TRIM('01 Program Profile'!$E$7)="ماجستير",TRIM('01 Program Profile'!$E$7)="دبلوم عالي",TRIM('01 Program Profile'!$E$7)="ماجستير مهني",TRIM('01 Program Profile'!$E$7)="ماجستير تنفيذي"),26,24),"Ready | جاهز","Missing data | بيانات ناقصة"),"Missing degree | الدرجة غير محددة")</f>
        <v>Missing data | بيانات ناقصة</v>
      </c>
      <c r="F8" s="2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تنفيذي"),COUNT('04 KPIs'!E7:F19),IF(OR(TRIM('01 Program Profile'!$E$7)="بكالوريوس",TRIM('01 Program Profile'!$E$7)="دبلوم"),COUNT('04 KPIs'!E7:F18),0))</f>
        <v>0</v>
      </c>
      <c r="G8" s="2">
        <f>IF(OR(TRIM('01 Program Profile'!$E$7)="دكتوراه",TRIM('01 Program Profile'!$E$7)="ماجستير",TRIM('01 Program Profile'!$E$7)="دبلوم عالي",TRIM('01 Program Profile'!$E$7)="ماجستير مهني",TRIM('01 Program Profile'!$E$7)="ماجستير تنفيذي"),26,IF(OR(TRIM('01 Program Profile'!$E$7)="بكالوريوس",TRIM('01 Program Profile'!$E$7)="دبلوم"),24,0))</f>
        <v>24</v>
      </c>
    </row>
    <row r="9" spans="1:7" ht="28.15" customHeight="1">
      <c r="A9" s="32" t="s">
        <v>23</v>
      </c>
      <c r="B9" s="36"/>
      <c r="C9" s="1"/>
      <c r="D9" s="2" t="s">
        <v>159</v>
      </c>
      <c r="E9" s="2" t="str">
        <f>IF(COUNTA('05 Learning Outcomes'!E6:E17)&gt;=3,"Ready | جاهز","Review | مراجعة")</f>
        <v>Review | مراجعة</v>
      </c>
      <c r="F9" s="2">
        <f>COUNTA('05 Learning Outcomes'!E6:E17)</f>
        <v>0</v>
      </c>
      <c r="G9" s="2">
        <v>3</v>
      </c>
    </row>
    <row r="10" spans="1:7" ht="28.15" customHeight="1">
      <c r="A10" s="32" t="s">
        <v>28</v>
      </c>
      <c r="B10" s="36"/>
      <c r="C10" s="1"/>
      <c r="D10" s="2" t="s">
        <v>160</v>
      </c>
      <c r="E10" s="2" t="s">
        <v>161</v>
      </c>
      <c r="F10" s="2" t="s">
        <v>162</v>
      </c>
      <c r="G10" s="2">
        <v>0</v>
      </c>
    </row>
    <row r="11" spans="1:7" ht="28.15" customHeight="1">
      <c r="A11" s="32" t="s">
        <v>33</v>
      </c>
      <c r="B11" s="36"/>
      <c r="C11" s="1"/>
      <c r="D11" s="1"/>
      <c r="E11" s="1"/>
      <c r="F11" s="1"/>
      <c r="G11" s="1"/>
    </row>
    <row r="12" spans="1:7" ht="28.15" customHeight="1">
      <c r="A12" s="38" t="s">
        <v>38</v>
      </c>
      <c r="B12" s="39"/>
      <c r="C12" s="1"/>
      <c r="D12" s="1"/>
      <c r="E12" s="1"/>
      <c r="F12" s="1"/>
      <c r="G12" s="1"/>
    </row>
    <row r="13" spans="1:7" ht="28.15" customHeight="1">
      <c r="A13" s="32" t="s">
        <v>40</v>
      </c>
      <c r="B13" s="36"/>
      <c r="C13" s="1"/>
      <c r="D13" s="44" t="s">
        <v>163</v>
      </c>
      <c r="E13" s="44"/>
      <c r="F13" s="44"/>
      <c r="G13" s="44"/>
    </row>
    <row r="14" spans="1:7" ht="18.75">
      <c r="A14" s="42" t="s">
        <v>164</v>
      </c>
      <c r="B14" s="42"/>
      <c r="C14" s="1"/>
      <c r="D14" s="69" t="str">
        <f>IF(COUNTIF(E5:E9,"Ready*")=5,"READY TO SUBMIT | جاهز للإرسال","REVIEW REQUIRED | يتطلب المراجعة")</f>
        <v>REVIEW REQUIRED | يتطلب المراجعة</v>
      </c>
      <c r="E14" s="69"/>
      <c r="F14" s="69"/>
      <c r="G14" s="69"/>
    </row>
    <row r="15" spans="1:7" ht="18.75">
      <c r="A15" s="42"/>
      <c r="B15" s="42"/>
      <c r="C15" s="1"/>
      <c r="D15" s="69"/>
      <c r="E15" s="69"/>
      <c r="F15" s="69"/>
      <c r="G15" s="69"/>
    </row>
    <row r="16" spans="1:7" ht="18.75">
      <c r="A16" s="42"/>
      <c r="B16" s="42"/>
      <c r="C16" s="1"/>
      <c r="D16" s="1"/>
      <c r="E16" s="1"/>
      <c r="F16" s="1"/>
      <c r="G16" s="1"/>
    </row>
  </sheetData>
  <sheetProtection algorithmName="SHA-512" hashValue="qxljprgfvHiIhg/Usp8aj9tPUNNXRzXdmrVsDO2gaZCRzWNrYShZWgTfU7Jjm3TWvtsAaFHo86zkzEogrNKd5Q==" saltValue="oBQT/dR7kVsfUngPLG1yng==" spinCount="100000" sheet="1" objects="1" scenarios="1"/>
  <mergeCells count="14">
    <mergeCell ref="A1:G2"/>
    <mergeCell ref="D13:G13"/>
    <mergeCell ref="D14:G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6"/>
  </mergeCells>
  <hyperlinks>
    <hyperlink ref="A5" location="'00 Start Here'!A1" display="⌂  Start Here | الرئيسية" xr:uid="{00000000-0004-0000-0600-000000000000}"/>
    <hyperlink ref="A6" location="'01 Program Profile'!A1" display="▸  Program Profile | بيانات البرنامج" xr:uid="{00000000-0004-0000-0600-000001000000}"/>
    <hyperlink ref="A7" location="'02 Teaching Staff'!A1" display="▸  Teaching Staff | هيئة التدريس" xr:uid="{00000000-0004-0000-0600-000002000000}"/>
    <hyperlink ref="A8" location="'03 Students'!A1" display="▸  Students | الطلبة" xr:uid="{00000000-0004-0000-0600-000003000000}"/>
    <hyperlink ref="A9" location="'04 KPIs'!A1" display="▸  KPIs | مؤشرات الأداء" xr:uid="{00000000-0004-0000-0600-000004000000}"/>
    <hyperlink ref="A10" location="'05 Learning Outcomes'!A1" display="▸  Learning Outcomes | مخرجات التعلم" xr:uid="{00000000-0004-0000-0600-000005000000}"/>
    <hyperlink ref="A11" location="'Eligibility requirements'!A1" display="▸  Contract Reference | مرجع العقد" xr:uid="{00000000-0004-0000-0600-000006000000}"/>
    <hyperlink ref="A12" location="'07 Submission Check'!A1" display="▸  Submission Check | التحقق" xr:uid="{00000000-0004-0000-0600-000007000000}"/>
    <hyperlink ref="A13" location="'08 Master Data'!A1" display="▸  Master Data | البيانات المرجعية" xr:uid="{00000000-0004-0000-0600-000008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60"/>
  <sheetViews>
    <sheetView topLeftCell="A4" workbookViewId="0">
      <selection activeCell="D964" sqref="D964"/>
    </sheetView>
  </sheetViews>
  <sheetFormatPr defaultRowHeight="14.25"/>
  <cols>
    <col min="1" max="1" width="62.875" bestFit="1" customWidth="1"/>
    <col min="2" max="2" width="32.75" customWidth="1"/>
    <col min="3" max="3" width="19.25" bestFit="1" customWidth="1"/>
    <col min="4" max="4" width="39" customWidth="1"/>
    <col min="5" max="5" width="21.875" customWidth="1"/>
    <col min="6" max="7" width="25" bestFit="1" customWidth="1"/>
    <col min="8" max="8" width="23" bestFit="1" customWidth="1"/>
    <col min="9" max="9" width="24.5" bestFit="1" customWidth="1"/>
    <col min="10" max="10" width="22.125" bestFit="1" customWidth="1"/>
    <col min="12" max="12" width="6.25" bestFit="1" customWidth="1"/>
    <col min="13" max="13" width="7.875" bestFit="1" customWidth="1"/>
    <col min="14" max="14" width="6" bestFit="1" customWidth="1"/>
    <col min="15" max="15" width="7" bestFit="1" customWidth="1"/>
    <col min="16" max="16" width="27.75" bestFit="1" customWidth="1"/>
  </cols>
  <sheetData>
    <row r="1" spans="1:16" ht="23.25">
      <c r="A1" s="70" t="s">
        <v>165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23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5">
      <c r="A4" s="71" t="s">
        <v>166</v>
      </c>
      <c r="B4" s="72" t="s">
        <v>55</v>
      </c>
      <c r="C4" s="72" t="s">
        <v>167</v>
      </c>
      <c r="D4" s="72" t="s">
        <v>61</v>
      </c>
      <c r="E4" s="72" t="s">
        <v>168</v>
      </c>
      <c r="F4" s="72" t="s">
        <v>67</v>
      </c>
      <c r="G4" s="72" t="s">
        <v>68</v>
      </c>
      <c r="H4" s="72" t="s">
        <v>70</v>
      </c>
      <c r="I4" s="72" t="s">
        <v>71</v>
      </c>
      <c r="J4" s="73" t="s">
        <v>72</v>
      </c>
      <c r="K4" s="1"/>
      <c r="L4" s="30" t="s">
        <v>169</v>
      </c>
      <c r="M4" s="30" t="s">
        <v>170</v>
      </c>
      <c r="N4" s="30" t="s">
        <v>171</v>
      </c>
      <c r="O4" s="30" t="s">
        <v>172</v>
      </c>
      <c r="P4" s="30" t="s">
        <v>173</v>
      </c>
    </row>
    <row r="5" spans="1:16" ht="18.75">
      <c r="A5" s="74" t="s">
        <v>174</v>
      </c>
      <c r="B5" s="74" t="s">
        <v>175</v>
      </c>
      <c r="C5" s="20" t="s">
        <v>59</v>
      </c>
      <c r="D5" s="20" t="s">
        <v>176</v>
      </c>
      <c r="E5" s="20" t="s">
        <v>177</v>
      </c>
      <c r="F5" s="20" t="s">
        <v>178</v>
      </c>
      <c r="G5" s="75">
        <v>45931</v>
      </c>
      <c r="H5" s="75">
        <v>46660</v>
      </c>
      <c r="I5" s="76" t="s">
        <v>179</v>
      </c>
      <c r="J5" s="77" t="s">
        <v>180</v>
      </c>
      <c r="K5" s="1"/>
      <c r="L5" s="78" t="str">
        <f>IF(OR('01 Program Profile'!$E$5="",'01 Program Profile'!$E$6="",'01 Program Profile'!$E$7="",'01 Program Profile'!$E$8=""),"",IFERROR(INDEX($E$5:$E$960,MATCH(0,INDEX(COUNTIF($L$4:L4,$E$5:$E$960)+($A$5:$A$960&lt;&gt;'01 Program Profile'!$E$5)+($B$5:$B$960&lt;&gt;'01 Program Profile'!$E$6)+($C$5:$C$960&lt;&gt;'01 Program Profile'!$E$7)+($D$5:$D$960&lt;&gt;'01 Program Profile'!$E$8)+($E$5:$E$960=""),0),0)),""))</f>
        <v/>
      </c>
      <c r="M5" s="1" t="str">
        <f>IF(OR('01 Program Profile'!$E$5="",'01 Program Profile'!$E$6="",'01 Program Profile'!$E$7=""),"",IFERROR(INDEX($D$5:$D$960,MATCH(0,INDEX(COUNTIF($M$4:M4,$D$5:$D$960)+($A$5:$A$960&lt;&gt;'01 Program Profile'!$E$5)+($B$5:$B$960&lt;&gt;'01 Program Profile'!$E$6)+($C$5:$C$960&lt;&gt;'01 Program Profile'!$E$7)+($D$5:$D$960=""),0),0)),""))</f>
        <v>الدراسات القضائية</v>
      </c>
      <c r="N5" s="78" t="str">
        <f>IF(OR('01 Program Profile'!$E$5="",'01 Program Profile'!$E$6=""),"",IFERROR(INDEX($C$5:$C$960,MATCH(0,INDEX(COUNTIF($N$4:N4,$C$5:$C$960)+($A$5:$A$960&lt;&gt;'01 Program Profile'!$E$5)+($B$5:$B$960&lt;&gt;'01 Program Profile'!$E$6)+($C$5:$C$960=""),0),0)),""))</f>
        <v>بكالوريوس</v>
      </c>
      <c r="O5" s="78" t="str">
        <f>IF('01 Program Profile'!$E$5="","",IFERROR(INDEX($B$5:$B$960,MATCH(0,INDEX(COUNTIF($O$4:O4,$B$5:$B$960)+($A$5:$A$960&lt;&gt;'01 Program Profile'!$E$5)+($B$5:$B$960=""),0),0)),""))</f>
        <v>الدراسات القضائية والأنظمة</v>
      </c>
      <c r="P5" s="79" t="str" cm="1">
        <f t="array" ref="P5">IFERROR(INDEX($A$5:$A$960,MATCH(0,INDEX(COUNTIF($P$4:P4,$A$5:$A$960)+($A$5:$A$960=""),0),0)),"")</f>
        <v>الجامعة الإسلامية</v>
      </c>
    </row>
    <row r="6" spans="1:16" ht="18.75">
      <c r="A6" s="74" t="s">
        <v>174</v>
      </c>
      <c r="B6" s="74" t="s">
        <v>175</v>
      </c>
      <c r="C6" s="20" t="s">
        <v>181</v>
      </c>
      <c r="D6" s="20" t="s">
        <v>176</v>
      </c>
      <c r="E6" s="20" t="s">
        <v>177</v>
      </c>
      <c r="F6" s="20" t="s">
        <v>178</v>
      </c>
      <c r="G6" s="75">
        <v>45931</v>
      </c>
      <c r="H6" s="75">
        <v>46660</v>
      </c>
      <c r="I6" s="76" t="s">
        <v>179</v>
      </c>
      <c r="J6" s="77" t="s">
        <v>182</v>
      </c>
      <c r="K6" s="1"/>
      <c r="L6" s="79" t="str">
        <f>IF(OR('01 Program Profile'!$E$5="",'01 Program Profile'!$E$6="",'01 Program Profile'!$E$7="",'01 Program Profile'!$E$8=""),"",IFERROR(INDEX($E$5:$E$960,MATCH(0,INDEX(COUNTIF($L$4:L5,$E$5:$E$960)+($A$5:$A$960&lt;&gt;'01 Program Profile'!$E$5)+($B$5:$B$960&lt;&gt;'01 Program Profile'!$E$6)+($C$5:$C$960&lt;&gt;'01 Program Profile'!$E$7)+($D$5:$D$960&lt;&gt;'01 Program Profile'!$E$8)+($E$5:$E$960=""),0),0)),""))</f>
        <v/>
      </c>
      <c r="M6" s="1" t="str">
        <f>IF(OR('01 Program Profile'!$E$5="",'01 Program Profile'!$E$6="",'01 Program Profile'!$E$7=""),"",IFERROR(INDEX($D$5:$D$960,MATCH(0,INDEX(COUNTIF($M$4:M5,$D$5:$D$960)+($A$5:$A$960&lt;&gt;'01 Program Profile'!$E$5)+($B$5:$B$960&lt;&gt;'01 Program Profile'!$E$6)+($C$5:$C$960&lt;&gt;'01 Program Profile'!$E$7)+($D$5:$D$960=""),0),0)),""))</f>
        <v/>
      </c>
      <c r="N6" s="79" t="str">
        <f>IF(OR('01 Program Profile'!$E$5="",'01 Program Profile'!$E$6=""),"",IFERROR(INDEX($C$5:$C$960,MATCH(0,INDEX(COUNTIF($N$4:N5,$C$5:$C$960)+($A$5:$A$960&lt;&gt;'01 Program Profile'!$E$5)+($B$5:$B$960&lt;&gt;'01 Program Profile'!$E$6)+($C$5:$C$960=""),0),0)),""))</f>
        <v/>
      </c>
      <c r="O6" s="1" t="str">
        <f>IF('01 Program Profile'!$E$5="","",IFERROR(INDEX($B$5:$B$960,MATCH(0,INDEX(COUNTIF($O$4:O5,$B$5:$B$960)+($A$5:$A$960&lt;&gt;'01 Program Profile'!$E$5)+($B$5:$B$960=""),0),0)),""))</f>
        <v>كلية الإدارة والاقتصاد</v>
      </c>
      <c r="P6" s="79" t="str">
        <f>IFERROR(INDEX($A$5:$A$960,MATCH(0,INDEX(COUNTIF($P$4:P5,$A$5:$A$960)+($A$5:$A$960=""),0),0)),"")</f>
        <v>الجامعة السعودية الإلكترونية</v>
      </c>
    </row>
    <row r="7" spans="1:16" ht="18.75">
      <c r="A7" s="74" t="s">
        <v>174</v>
      </c>
      <c r="B7" s="74" t="s">
        <v>183</v>
      </c>
      <c r="C7" s="20" t="s">
        <v>181</v>
      </c>
      <c r="D7" s="20" t="s">
        <v>184</v>
      </c>
      <c r="E7" s="20" t="s">
        <v>177</v>
      </c>
      <c r="F7" s="20" t="s">
        <v>185</v>
      </c>
      <c r="G7" s="75">
        <v>45931</v>
      </c>
      <c r="H7" s="75">
        <v>47756</v>
      </c>
      <c r="I7" s="76" t="s">
        <v>179</v>
      </c>
      <c r="J7" s="77" t="s">
        <v>186</v>
      </c>
      <c r="K7" s="1"/>
      <c r="L7" s="79" t="str">
        <f>IF(OR('01 Program Profile'!$E$5="",'01 Program Profile'!$E$6="",'01 Program Profile'!$E$7="",'01 Program Profile'!$E$8=""),"",IFERROR(INDEX($E$5:$E$960,MATCH(0,INDEX(COUNTIF($L$4:L6,$E$5:$E$960)+($A$5:$A$960&lt;&gt;'01 Program Profile'!$E$5)+($B$5:$B$960&lt;&gt;'01 Program Profile'!$E$6)+($C$5:$C$960&lt;&gt;'01 Program Profile'!$E$7)+($D$5:$D$960&lt;&gt;'01 Program Profile'!$E$8)+($E$5:$E$960=""),0),0)),""))</f>
        <v/>
      </c>
      <c r="M7" s="1" t="str">
        <f>IF(OR('01 Program Profile'!$E$5="",'01 Program Profile'!$E$6="",'01 Program Profile'!$E$7=""),"",IFERROR(INDEX($D$5:$D$960,MATCH(0,INDEX(COUNTIF($M$4:M6,$D$5:$D$960)+($A$5:$A$960&lt;&gt;'01 Program Profile'!$E$5)+($B$5:$B$960&lt;&gt;'01 Program Profile'!$E$6)+($C$5:$C$960&lt;&gt;'01 Program Profile'!$E$7)+($D$5:$D$960=""),0),0)),""))</f>
        <v/>
      </c>
      <c r="N7" s="79" t="str">
        <f>IF(OR('01 Program Profile'!$E$5="",'01 Program Profile'!$E$6=""),"",IFERROR(INDEX($C$5:$C$960,MATCH(0,INDEX(COUNTIF($N$4:N6,$C$5:$C$960)+($A$5:$A$960&lt;&gt;'01 Program Profile'!$E$5)+($B$5:$B$960&lt;&gt;'01 Program Profile'!$E$6)+($C$5:$C$960=""),0),0)),""))</f>
        <v/>
      </c>
      <c r="O7" s="1" t="str">
        <f>IF('01 Program Profile'!$E$5="","",IFERROR(INDEX($B$5:$B$960,MATCH(0,INDEX(COUNTIF($O$4:O6,$B$5:$B$960)+($A$5:$A$960&lt;&gt;'01 Program Profile'!$E$5)+($B$5:$B$960=""),0),0)),""))</f>
        <v>كلية التصاميم والفنون</v>
      </c>
      <c r="P7" s="79" t="str">
        <f>IFERROR(INDEX($A$5:$A$960,MATCH(0,INDEX(COUNTIF($P$4:P6,$A$5:$A$960)+($A$5:$A$960=""),0),0)),"")</f>
        <v>جامعة الإمام عبد الرحمن بن فيصل</v>
      </c>
    </row>
    <row r="8" spans="1:16" ht="18.75">
      <c r="A8" s="74" t="s">
        <v>174</v>
      </c>
      <c r="B8" s="74" t="s">
        <v>183</v>
      </c>
      <c r="C8" s="20" t="s">
        <v>181</v>
      </c>
      <c r="D8" s="20" t="s">
        <v>187</v>
      </c>
      <c r="E8" s="20" t="s">
        <v>177</v>
      </c>
      <c r="F8" s="20" t="s">
        <v>185</v>
      </c>
      <c r="G8" s="75">
        <v>45931</v>
      </c>
      <c r="H8" s="75">
        <v>47756</v>
      </c>
      <c r="I8" s="76" t="s">
        <v>179</v>
      </c>
      <c r="J8" s="77" t="s">
        <v>188</v>
      </c>
      <c r="K8" s="1"/>
      <c r="L8" s="79" t="str">
        <f>IF(OR('01 Program Profile'!$E$5="",'01 Program Profile'!$E$6="",'01 Program Profile'!$E$7="",'01 Program Profile'!$E$8=""),"",IFERROR(INDEX($E$5:$E$960,MATCH(0,INDEX(COUNTIF($L$4:L7,$E$5:$E$960)+($A$5:$A$960&lt;&gt;'01 Program Profile'!$E$5)+($B$5:$B$960&lt;&gt;'01 Program Profile'!$E$6)+($C$5:$C$960&lt;&gt;'01 Program Profile'!$E$7)+($D$5:$D$960&lt;&gt;'01 Program Profile'!$E$8)+($E$5:$E$960=""),0),0)),""))</f>
        <v/>
      </c>
      <c r="M8" s="1" t="str">
        <f>IF(OR('01 Program Profile'!$E$5="",'01 Program Profile'!$E$6="",'01 Program Profile'!$E$7=""),"",IFERROR(INDEX($D$5:$D$960,MATCH(0,INDEX(COUNTIF($M$4:M7,$D$5:$D$960)+($A$5:$A$960&lt;&gt;'01 Program Profile'!$E$5)+($B$5:$B$960&lt;&gt;'01 Program Profile'!$E$6)+($C$5:$C$960&lt;&gt;'01 Program Profile'!$E$7)+($D$5:$D$960=""),0),0)),""))</f>
        <v/>
      </c>
      <c r="N8" s="79" t="str">
        <f>IF(OR('01 Program Profile'!$E$5="",'01 Program Profile'!$E$6=""),"",IFERROR(INDEX($C$5:$C$960,MATCH(0,INDEX(COUNTIF($N$4:N7,$C$5:$C$960)+($A$5:$A$960&lt;&gt;'01 Program Profile'!$E$5)+($B$5:$B$960&lt;&gt;'01 Program Profile'!$E$6)+($C$5:$C$960=""),0),0)),""))</f>
        <v/>
      </c>
      <c r="O8" s="1" t="str">
        <f>IF('01 Program Profile'!$E$5="","",IFERROR(INDEX($B$5:$B$960,MATCH(0,INDEX(COUNTIF($O$4:O7,$B$5:$B$960)+($A$5:$A$960&lt;&gt;'01 Program Profile'!$E$5)+($B$5:$B$960=""),0),0)),""))</f>
        <v>كلية التمريض</v>
      </c>
      <c r="P8" s="79" t="str">
        <f>IFERROR(INDEX($A$5:$A$960,MATCH(0,INDEX(COUNTIF($P$4:P7,$A$5:$A$960)+($A$5:$A$960=""),0),0)),"")</f>
        <v>جامعة الإمام محمد بن سعود الإسلامية</v>
      </c>
    </row>
    <row r="9" spans="1:16" ht="18.75">
      <c r="A9" s="74" t="s">
        <v>174</v>
      </c>
      <c r="B9" s="74" t="s">
        <v>189</v>
      </c>
      <c r="C9" s="20" t="s">
        <v>59</v>
      </c>
      <c r="D9" s="20" t="s">
        <v>190</v>
      </c>
      <c r="E9" s="20" t="s">
        <v>177</v>
      </c>
      <c r="F9" s="20" t="s">
        <v>185</v>
      </c>
      <c r="G9" s="75">
        <v>44256</v>
      </c>
      <c r="H9" s="75">
        <v>46811</v>
      </c>
      <c r="I9" s="76" t="s">
        <v>179</v>
      </c>
      <c r="J9" s="77" t="s">
        <v>191</v>
      </c>
      <c r="K9" s="1"/>
      <c r="L9" s="79" t="str">
        <f>IF(OR('01 Program Profile'!$E$5="",'01 Program Profile'!$E$6="",'01 Program Profile'!$E$7="",'01 Program Profile'!$E$8=""),"",IFERROR(INDEX($E$5:$E$960,MATCH(0,INDEX(COUNTIF($L$4:L8,$E$5:$E$960)+($A$5:$A$960&lt;&gt;'01 Program Profile'!$E$5)+($B$5:$B$960&lt;&gt;'01 Program Profile'!$E$6)+($C$5:$C$960&lt;&gt;'01 Program Profile'!$E$7)+($D$5:$D$960&lt;&gt;'01 Program Profile'!$E$8)+($E$5:$E$960=""),0),0)),""))</f>
        <v/>
      </c>
      <c r="M9" s="1" t="str">
        <f>IF(OR('01 Program Profile'!$E$5="",'01 Program Profile'!$E$6="",'01 Program Profile'!$E$7=""),"",IFERROR(INDEX($D$5:$D$960,MATCH(0,INDEX(COUNTIF($M$4:M8,$D$5:$D$960)+($A$5:$A$960&lt;&gt;'01 Program Profile'!$E$5)+($B$5:$B$960&lt;&gt;'01 Program Profile'!$E$6)+($C$5:$C$960&lt;&gt;'01 Program Profile'!$E$7)+($D$5:$D$960=""),0),0)),""))</f>
        <v/>
      </c>
      <c r="N9" s="79" t="str">
        <f>IF(OR('01 Program Profile'!$E$5="",'01 Program Profile'!$E$6=""),"",IFERROR(INDEX($C$5:$C$960,MATCH(0,INDEX(COUNTIF($N$4:N8,$C$5:$C$960)+($A$5:$A$960&lt;&gt;'01 Program Profile'!$E$5)+($B$5:$B$960&lt;&gt;'01 Program Profile'!$E$6)+($C$5:$C$960=""),0),0)),""))</f>
        <v/>
      </c>
      <c r="O9" s="1" t="str">
        <f>IF('01 Program Profile'!$E$5="","",IFERROR(INDEX($B$5:$B$960,MATCH(0,INDEX(COUNTIF($O$4:O8,$B$5:$B$960)+($A$5:$A$960&lt;&gt;'01 Program Profile'!$E$5)+($B$5:$B$960=""),0),0)),""))</f>
        <v>كلية الدراسات القضائية والأنظمة</v>
      </c>
      <c r="P9" s="79" t="str">
        <f>IFERROR(INDEX($A$5:$A$960,MATCH(0,INDEX(COUNTIF($P$4:P8,$A$5:$A$960)+($A$5:$A$960=""),0),0)),"")</f>
        <v>جامعة الأعمال والتكنولوجيا</v>
      </c>
    </row>
    <row r="10" spans="1:16" ht="18.75">
      <c r="A10" s="74" t="s">
        <v>174</v>
      </c>
      <c r="B10" s="74" t="s">
        <v>192</v>
      </c>
      <c r="C10" s="20" t="s">
        <v>193</v>
      </c>
      <c r="D10" s="20" t="s">
        <v>187</v>
      </c>
      <c r="E10" s="20" t="s">
        <v>177</v>
      </c>
      <c r="F10" s="20" t="s">
        <v>178</v>
      </c>
      <c r="G10" s="75">
        <v>45717</v>
      </c>
      <c r="H10" s="75">
        <v>46446</v>
      </c>
      <c r="I10" s="76" t="s">
        <v>179</v>
      </c>
      <c r="J10" s="77" t="s">
        <v>194</v>
      </c>
      <c r="K10" s="1"/>
      <c r="L10" s="79" t="str">
        <f>IF(OR('01 Program Profile'!$E$5="",'01 Program Profile'!$E$6="",'01 Program Profile'!$E$7="",'01 Program Profile'!$E$8=""),"",IFERROR(INDEX($E$5:$E$960,MATCH(0,INDEX(COUNTIF($L$4:L9,$E$5:$E$960)+($A$5:$A$960&lt;&gt;'01 Program Profile'!$E$5)+($B$5:$B$960&lt;&gt;'01 Program Profile'!$E$6)+($C$5:$C$960&lt;&gt;'01 Program Profile'!$E$7)+($D$5:$D$960&lt;&gt;'01 Program Profile'!$E$8)+($E$5:$E$960=""),0),0)),""))</f>
        <v/>
      </c>
      <c r="M10" s="1" t="str">
        <f>IF(OR('01 Program Profile'!$E$5="",'01 Program Profile'!$E$6="",'01 Program Profile'!$E$7=""),"",IFERROR(INDEX($D$5:$D$960,MATCH(0,INDEX(COUNTIF($M$4:M9,$D$5:$D$960)+($A$5:$A$960&lt;&gt;'01 Program Profile'!$E$5)+($B$5:$B$960&lt;&gt;'01 Program Profile'!$E$6)+($C$5:$C$960&lt;&gt;'01 Program Profile'!$E$7)+($D$5:$D$960=""),0),0)),""))</f>
        <v/>
      </c>
      <c r="N10" s="79" t="str">
        <f>IF(OR('01 Program Profile'!$E$5="",'01 Program Profile'!$E$6=""),"",IFERROR(INDEX($C$5:$C$960,MATCH(0,INDEX(COUNTIF($N$4:N9,$C$5:$C$960)+($A$5:$A$960&lt;&gt;'01 Program Profile'!$E$5)+($B$5:$B$960&lt;&gt;'01 Program Profile'!$E$6)+($C$5:$C$960=""),0),0)),""))</f>
        <v/>
      </c>
      <c r="O10" s="1" t="str">
        <f>IF('01 Program Profile'!$E$5="","",IFERROR(INDEX($B$5:$B$960,MATCH(0,INDEX(COUNTIF($O$4:O9,$B$5:$B$960)+($A$5:$A$960&lt;&gt;'01 Program Profile'!$E$5)+($B$5:$B$960=""),0),0)),""))</f>
        <v>كلية الدعوة وأصول الدين</v>
      </c>
      <c r="P10" s="79" t="str">
        <f>IFERROR(INDEX($A$5:$A$960,MATCH(0,INDEX(COUNTIF($P$4:P9,$A$5:$A$960)+($A$5:$A$960=""),0),0)),"")</f>
        <v>جامعة الأمير سطام بن عبد العزيز</v>
      </c>
    </row>
    <row r="11" spans="1:16" ht="18.75">
      <c r="A11" s="74" t="s">
        <v>174</v>
      </c>
      <c r="B11" s="74" t="s">
        <v>195</v>
      </c>
      <c r="C11" s="20" t="s">
        <v>181</v>
      </c>
      <c r="D11" s="20" t="s">
        <v>196</v>
      </c>
      <c r="E11" s="20" t="s">
        <v>177</v>
      </c>
      <c r="F11" s="20" t="s">
        <v>185</v>
      </c>
      <c r="G11" s="75">
        <v>45597</v>
      </c>
      <c r="H11" s="75">
        <v>47421</v>
      </c>
      <c r="I11" s="76" t="s">
        <v>197</v>
      </c>
      <c r="J11" s="77" t="s">
        <v>198</v>
      </c>
      <c r="K11" s="1"/>
      <c r="L11" s="79" t="str">
        <f>IF(OR('01 Program Profile'!$E$5="",'01 Program Profile'!$E$6="",'01 Program Profile'!$E$7="",'01 Program Profile'!$E$8=""),"",IFERROR(INDEX($E$5:$E$960,MATCH(0,INDEX(COUNTIF($L$4:L10,$E$5:$E$960)+($A$5:$A$960&lt;&gt;'01 Program Profile'!$E$5)+($B$5:$B$960&lt;&gt;'01 Program Profile'!$E$6)+($C$5:$C$960&lt;&gt;'01 Program Profile'!$E$7)+($D$5:$D$960&lt;&gt;'01 Program Profile'!$E$8)+($E$5:$E$960=""),0),0)),""))</f>
        <v/>
      </c>
      <c r="M11" s="1" t="str">
        <f>IF(OR('01 Program Profile'!$E$5="",'01 Program Profile'!$E$6="",'01 Program Profile'!$E$7=""),"",IFERROR(INDEX($D$5:$D$960,MATCH(0,INDEX(COUNTIF($M$4:M10,$D$5:$D$960)+($A$5:$A$960&lt;&gt;'01 Program Profile'!$E$5)+($B$5:$B$960&lt;&gt;'01 Program Profile'!$E$6)+($C$5:$C$960&lt;&gt;'01 Program Profile'!$E$7)+($D$5:$D$960=""),0),0)),""))</f>
        <v/>
      </c>
      <c r="N11" s="79" t="str">
        <f>IF(OR('01 Program Profile'!$E$5="",'01 Program Profile'!$E$6=""),"",IFERROR(INDEX($C$5:$C$960,MATCH(0,INDEX(COUNTIF($N$4:N10,$C$5:$C$960)+($A$5:$A$960&lt;&gt;'01 Program Profile'!$E$5)+($B$5:$B$960&lt;&gt;'01 Program Profile'!$E$6)+($C$5:$C$960=""),0),0)),""))</f>
        <v/>
      </c>
      <c r="O11" s="1" t="str">
        <f>IF('01 Program Profile'!$E$5="","",IFERROR(INDEX($B$5:$B$960,MATCH(0,INDEX(COUNTIF($O$4:O10,$B$5:$B$960)+($A$5:$A$960&lt;&gt;'01 Program Profile'!$E$5)+($B$5:$B$960=""),0),0)),""))</f>
        <v>كلية الشريعة والدراسات الإسلامية</v>
      </c>
      <c r="P11" s="79" t="str">
        <f>IFERROR(INDEX($A$5:$A$960,MATCH(0,INDEX(COUNTIF($P$4:P10,$A$5:$A$960)+($A$5:$A$960=""),0),0)),"")</f>
        <v>جامعة الأمير سلطان</v>
      </c>
    </row>
    <row r="12" spans="1:16" ht="18.75">
      <c r="A12" s="74" t="s">
        <v>174</v>
      </c>
      <c r="B12" s="20" t="s">
        <v>195</v>
      </c>
      <c r="C12" s="20" t="s">
        <v>181</v>
      </c>
      <c r="D12" s="20" t="s">
        <v>199</v>
      </c>
      <c r="E12" s="20" t="s">
        <v>177</v>
      </c>
      <c r="F12" s="20" t="s">
        <v>178</v>
      </c>
      <c r="G12" s="75">
        <v>45717</v>
      </c>
      <c r="H12" s="75">
        <v>46446</v>
      </c>
      <c r="I12" s="76" t="s">
        <v>179</v>
      </c>
      <c r="J12" s="77" t="s">
        <v>200</v>
      </c>
      <c r="K12" s="1"/>
      <c r="L12" s="79" t="str">
        <f>IF(OR('01 Program Profile'!$E$5="",'01 Program Profile'!$E$6="",'01 Program Profile'!$E$7="",'01 Program Profile'!$E$8=""),"",IFERROR(INDEX($E$5:$E$960,MATCH(0,INDEX(COUNTIF($L$4:L11,$E$5:$E$960)+($A$5:$A$960&lt;&gt;'01 Program Profile'!$E$5)+($B$5:$B$960&lt;&gt;'01 Program Profile'!$E$6)+($C$5:$C$960&lt;&gt;'01 Program Profile'!$E$7)+($D$5:$D$960&lt;&gt;'01 Program Profile'!$E$8)+($E$5:$E$960=""),0),0)),""))</f>
        <v/>
      </c>
      <c r="M12" s="1" t="str">
        <f>IF(OR('01 Program Profile'!$E$5="",'01 Program Profile'!$E$6="",'01 Program Profile'!$E$7=""),"",IFERROR(INDEX($D$5:$D$960,MATCH(0,INDEX(COUNTIF($M$4:M11,$D$5:$D$960)+($A$5:$A$960&lt;&gt;'01 Program Profile'!$E$5)+($B$5:$B$960&lt;&gt;'01 Program Profile'!$E$6)+($C$5:$C$960&lt;&gt;'01 Program Profile'!$E$7)+($D$5:$D$960=""),0),0)),""))</f>
        <v/>
      </c>
      <c r="N12" s="79" t="str">
        <f>IF(OR('01 Program Profile'!$E$5="",'01 Program Profile'!$E$6=""),"",IFERROR(INDEX($C$5:$C$960,MATCH(0,INDEX(COUNTIF($N$4:N11,$C$5:$C$960)+($A$5:$A$960&lt;&gt;'01 Program Profile'!$E$5)+($B$5:$B$960&lt;&gt;'01 Program Profile'!$E$6)+($C$5:$C$960=""),0),0)),""))</f>
        <v/>
      </c>
      <c r="O12" s="1" t="str">
        <f>IF('01 Program Profile'!$E$5="","",IFERROR(INDEX($B$5:$B$960,MATCH(0,INDEX(COUNTIF($O$4:O11,$B$5:$B$960)+($A$5:$A$960&lt;&gt;'01 Program Profile'!$E$5)+($B$5:$B$960=""),0),0)),""))</f>
        <v>كلية الشريعة والدرسات الإسلامية</v>
      </c>
      <c r="P12" s="79" t="str">
        <f>IFERROR(INDEX($A$5:$A$960,MATCH(0,INDEX(COUNTIF($P$4:P11,$A$5:$A$960)+($A$5:$A$960=""),0),0)),"")</f>
        <v>جامعة الأمير محمد بن فهد</v>
      </c>
    </row>
    <row r="13" spans="1:16" ht="18.75">
      <c r="A13" s="74" t="s">
        <v>174</v>
      </c>
      <c r="B13" s="20" t="s">
        <v>195</v>
      </c>
      <c r="C13" s="20" t="s">
        <v>181</v>
      </c>
      <c r="D13" s="20" t="s">
        <v>201</v>
      </c>
      <c r="E13" s="20" t="s">
        <v>177</v>
      </c>
      <c r="F13" s="20" t="s">
        <v>178</v>
      </c>
      <c r="G13" s="75">
        <v>45717</v>
      </c>
      <c r="H13" s="75">
        <v>46446</v>
      </c>
      <c r="I13" s="76" t="s">
        <v>179</v>
      </c>
      <c r="J13" s="77" t="s">
        <v>202</v>
      </c>
      <c r="K13" s="1"/>
      <c r="L13" s="79" t="str">
        <f>IF(OR('01 Program Profile'!$E$5="",'01 Program Profile'!$E$6="",'01 Program Profile'!$E$7="",'01 Program Profile'!$E$8=""),"",IFERROR(INDEX($E$5:$E$960,MATCH(0,INDEX(COUNTIF($L$4:L12,$E$5:$E$960)+($A$5:$A$960&lt;&gt;'01 Program Profile'!$E$5)+($B$5:$B$960&lt;&gt;'01 Program Profile'!$E$6)+($C$5:$C$960&lt;&gt;'01 Program Profile'!$E$7)+($D$5:$D$960&lt;&gt;'01 Program Profile'!$E$8)+($E$5:$E$960=""),0),0)),""))</f>
        <v/>
      </c>
      <c r="M13" s="1" t="str">
        <f>IF(OR('01 Program Profile'!$E$5="",'01 Program Profile'!$E$6="",'01 Program Profile'!$E$7=""),"",IFERROR(INDEX($D$5:$D$960,MATCH(0,INDEX(COUNTIF($M$4:M12,$D$5:$D$960)+($A$5:$A$960&lt;&gt;'01 Program Profile'!$E$5)+($B$5:$B$960&lt;&gt;'01 Program Profile'!$E$6)+($C$5:$C$960&lt;&gt;'01 Program Profile'!$E$7)+($D$5:$D$960=""),0),0)),""))</f>
        <v/>
      </c>
      <c r="N13" s="79" t="str">
        <f>IF(OR('01 Program Profile'!$E$5="",'01 Program Profile'!$E$6=""),"",IFERROR(INDEX($C$5:$C$960,MATCH(0,INDEX(COUNTIF($N$4:N12,$C$5:$C$960)+($A$5:$A$960&lt;&gt;'01 Program Profile'!$E$5)+($B$5:$B$960&lt;&gt;'01 Program Profile'!$E$6)+($C$5:$C$960=""),0),0)),""))</f>
        <v/>
      </c>
      <c r="O13" s="1" t="str">
        <f>IF('01 Program Profile'!$E$5="","",IFERROR(INDEX($B$5:$B$960,MATCH(0,INDEX(COUNTIF($O$4:O12,$B$5:$B$960)+($A$5:$A$960&lt;&gt;'01 Program Profile'!$E$5)+($B$5:$B$960=""),0),0)),""))</f>
        <v>كلية الطب</v>
      </c>
      <c r="P13" s="79" t="str">
        <f>IFERROR(INDEX($A$5:$A$960,MATCH(0,INDEX(COUNTIF($P$4:P12,$A$5:$A$960)+($A$5:$A$960=""),0),0)),"")</f>
        <v>جامعة الأمير مقرن بن عبد العزيز</v>
      </c>
    </row>
    <row r="14" spans="1:16" ht="18.75">
      <c r="A14" s="74" t="s">
        <v>174</v>
      </c>
      <c r="B14" s="20" t="s">
        <v>203</v>
      </c>
      <c r="C14" s="20" t="s">
        <v>59</v>
      </c>
      <c r="D14" s="20" t="s">
        <v>204</v>
      </c>
      <c r="E14" s="20" t="s">
        <v>177</v>
      </c>
      <c r="F14" s="20" t="s">
        <v>185</v>
      </c>
      <c r="G14" s="75">
        <v>44166</v>
      </c>
      <c r="H14" s="75">
        <v>46721</v>
      </c>
      <c r="I14" s="76" t="s">
        <v>179</v>
      </c>
      <c r="J14" s="77" t="s">
        <v>205</v>
      </c>
      <c r="K14" s="1"/>
      <c r="L14" s="79" t="str">
        <f>IF(OR('01 Program Profile'!$E$5="",'01 Program Profile'!$E$6="",'01 Program Profile'!$E$7="",'01 Program Profile'!$E$8=""),"",IFERROR(INDEX($E$5:$E$960,MATCH(0,INDEX(COUNTIF($L$4:L13,$E$5:$E$960)+($A$5:$A$960&lt;&gt;'01 Program Profile'!$E$5)+($B$5:$B$960&lt;&gt;'01 Program Profile'!$E$6)+($C$5:$C$960&lt;&gt;'01 Program Profile'!$E$7)+($D$5:$D$960&lt;&gt;'01 Program Profile'!$E$8)+($E$5:$E$960=""),0),0)),""))</f>
        <v/>
      </c>
      <c r="M14" s="1" t="str">
        <f>IF(OR('01 Program Profile'!$E$5="",'01 Program Profile'!$E$6="",'01 Program Profile'!$E$7=""),"",IFERROR(INDEX($D$5:$D$960,MATCH(0,INDEX(COUNTIF($M$4:M13,$D$5:$D$960)+($A$5:$A$960&lt;&gt;'01 Program Profile'!$E$5)+($B$5:$B$960&lt;&gt;'01 Program Profile'!$E$6)+($C$5:$C$960&lt;&gt;'01 Program Profile'!$E$7)+($D$5:$D$960=""),0),0)),""))</f>
        <v/>
      </c>
      <c r="N14" s="79" t="str">
        <f>IF(OR('01 Program Profile'!$E$5="",'01 Program Profile'!$E$6=""),"",IFERROR(INDEX($C$5:$C$960,MATCH(0,INDEX(COUNTIF($N$4:N13,$C$5:$C$960)+($A$5:$A$960&lt;&gt;'01 Program Profile'!$E$5)+($B$5:$B$960&lt;&gt;'01 Program Profile'!$E$6)+($C$5:$C$960=""),0),0)),""))</f>
        <v/>
      </c>
      <c r="O14" s="1" t="str">
        <f>IF('01 Program Profile'!$E$5="","",IFERROR(INDEX($B$5:$B$960,MATCH(0,INDEX(COUNTIF($O$4:O13,$B$5:$B$960)+($A$5:$A$960&lt;&gt;'01 Program Profile'!$E$5)+($B$5:$B$960=""),0),0)),""))</f>
        <v>كلية العلوم الاجتماعية</v>
      </c>
      <c r="P14" s="79" t="str">
        <f>IFERROR(INDEX($A$5:$A$960,MATCH(0,INDEX(COUNTIF($P$4:P13,$A$5:$A$960)+($A$5:$A$960=""),0),0)),"")</f>
        <v>جامعة الأميرة نورة بنت عبد الرحمن</v>
      </c>
    </row>
    <row r="15" spans="1:16" ht="18.75">
      <c r="A15" s="74" t="s">
        <v>174</v>
      </c>
      <c r="B15" s="20" t="s">
        <v>203</v>
      </c>
      <c r="C15" s="20" t="s">
        <v>193</v>
      </c>
      <c r="D15" s="20" t="s">
        <v>206</v>
      </c>
      <c r="E15" s="20" t="s">
        <v>177</v>
      </c>
      <c r="F15" s="20" t="s">
        <v>185</v>
      </c>
      <c r="G15" s="75">
        <v>45931</v>
      </c>
      <c r="H15" s="75">
        <v>47756</v>
      </c>
      <c r="I15" s="76" t="s">
        <v>179</v>
      </c>
      <c r="J15" s="77" t="s">
        <v>207</v>
      </c>
      <c r="K15" s="1"/>
      <c r="L15" s="79" t="str">
        <f>IF(OR('01 Program Profile'!$E$5="",'01 Program Profile'!$E$6="",'01 Program Profile'!$E$7="",'01 Program Profile'!$E$8=""),"",IFERROR(INDEX($E$5:$E$960,MATCH(0,INDEX(COUNTIF($L$4:L14,$E$5:$E$960)+($A$5:$A$960&lt;&gt;'01 Program Profile'!$E$5)+($B$5:$B$960&lt;&gt;'01 Program Profile'!$E$6)+($C$5:$C$960&lt;&gt;'01 Program Profile'!$E$7)+($D$5:$D$960&lt;&gt;'01 Program Profile'!$E$8)+($E$5:$E$960=""),0),0)),""))</f>
        <v/>
      </c>
      <c r="M15" s="1" t="str">
        <f>IF(OR('01 Program Profile'!$E$5="",'01 Program Profile'!$E$6="",'01 Program Profile'!$E$7=""),"",IFERROR(INDEX($D$5:$D$960,MATCH(0,INDEX(COUNTIF($M$4:M14,$D$5:$D$960)+($A$5:$A$960&lt;&gt;'01 Program Profile'!$E$5)+($B$5:$B$960&lt;&gt;'01 Program Profile'!$E$6)+($C$5:$C$960&lt;&gt;'01 Program Profile'!$E$7)+($D$5:$D$960=""),0),0)),""))</f>
        <v/>
      </c>
      <c r="N15" s="79" t="str">
        <f>IF(OR('01 Program Profile'!$E$5="",'01 Program Profile'!$E$6=""),"",IFERROR(INDEX($C$5:$C$960,MATCH(0,INDEX(COUNTIF($N$4:N14,$C$5:$C$960)+($A$5:$A$960&lt;&gt;'01 Program Profile'!$E$5)+($B$5:$B$960&lt;&gt;'01 Program Profile'!$E$6)+($C$5:$C$960=""),0),0)),""))</f>
        <v/>
      </c>
      <c r="O15" s="1" t="str">
        <f>IF('01 Program Profile'!$E$5="","",IFERROR(INDEX($B$5:$B$960,MATCH(0,INDEX(COUNTIF($O$4:O14,$B$5:$B$960)+($A$5:$A$960&lt;&gt;'01 Program Profile'!$E$5)+($B$5:$B$960=""),0),0)),""))</f>
        <v>كلية العلوم الطبية التطبيقية</v>
      </c>
      <c r="P15" s="79" t="str">
        <f>IFERROR(INDEX($A$5:$A$960,MATCH(0,INDEX(COUNTIF($P$4:P14,$A$5:$A$960)+($A$5:$A$960=""),0),0)),"")</f>
        <v>جامعة الباحة</v>
      </c>
    </row>
    <row r="16" spans="1:16" ht="18.75">
      <c r="A16" s="74" t="s">
        <v>174</v>
      </c>
      <c r="B16" s="20" t="s">
        <v>203</v>
      </c>
      <c r="C16" s="20" t="s">
        <v>193</v>
      </c>
      <c r="D16" s="20" t="s">
        <v>208</v>
      </c>
      <c r="E16" s="20" t="s">
        <v>177</v>
      </c>
      <c r="F16" s="20" t="s">
        <v>178</v>
      </c>
      <c r="G16" s="75">
        <v>45931</v>
      </c>
      <c r="H16" s="75">
        <v>46660</v>
      </c>
      <c r="I16" s="76" t="s">
        <v>179</v>
      </c>
      <c r="J16" s="77" t="s">
        <v>209</v>
      </c>
      <c r="K16" s="1"/>
      <c r="L16" s="79" t="str">
        <f>IF(OR('01 Program Profile'!$E$5="",'01 Program Profile'!$E$6="",'01 Program Profile'!$E$7="",'01 Program Profile'!$E$8=""),"",IFERROR(INDEX($E$5:$E$960,MATCH(0,INDEX(COUNTIF($L$4:L15,$E$5:$E$960)+($A$5:$A$960&lt;&gt;'01 Program Profile'!$E$5)+($B$5:$B$960&lt;&gt;'01 Program Profile'!$E$6)+($C$5:$C$960&lt;&gt;'01 Program Profile'!$E$7)+($D$5:$D$960&lt;&gt;'01 Program Profile'!$E$8)+($E$5:$E$960=""),0),0)),""))</f>
        <v/>
      </c>
      <c r="M16" s="1" t="str">
        <f>IF(OR('01 Program Profile'!$E$5="",'01 Program Profile'!$E$6="",'01 Program Profile'!$E$7=""),"",IFERROR(INDEX($D$5:$D$960,MATCH(0,INDEX(COUNTIF($M$4:M15,$D$5:$D$960)+($A$5:$A$960&lt;&gt;'01 Program Profile'!$E$5)+($B$5:$B$960&lt;&gt;'01 Program Profile'!$E$6)+($C$5:$C$960&lt;&gt;'01 Program Profile'!$E$7)+($D$5:$D$960=""),0),0)),""))</f>
        <v/>
      </c>
      <c r="N16" s="79" t="str">
        <f>IF(OR('01 Program Profile'!$E$5="",'01 Program Profile'!$E$6=""),"",IFERROR(INDEX($C$5:$C$960,MATCH(0,INDEX(COUNTIF($N$4:N15,$C$5:$C$960)+($A$5:$A$960&lt;&gt;'01 Program Profile'!$E$5)+($B$5:$B$960&lt;&gt;'01 Program Profile'!$E$6)+($C$5:$C$960=""),0),0)),""))</f>
        <v/>
      </c>
      <c r="O16" s="1" t="str">
        <f>IF('01 Program Profile'!$E$5="","",IFERROR(INDEX($B$5:$B$960,MATCH(0,INDEX(COUNTIF($O$4:O15,$B$5:$B$960)+($A$5:$A$960&lt;&gt;'01 Program Profile'!$E$5)+($B$5:$B$960=""),0),0)),""))</f>
        <v>كلية اللغة العربية وآدابها</v>
      </c>
      <c r="P16" s="79" t="str">
        <f>IFERROR(INDEX($A$5:$A$960,MATCH(0,INDEX(COUNTIF($P$4:P15,$A$5:$A$960)+($A$5:$A$960=""),0),0)),"")</f>
        <v>جامعة الجوف</v>
      </c>
    </row>
    <row r="17" spans="1:16" ht="18.75">
      <c r="A17" s="74" t="s">
        <v>174</v>
      </c>
      <c r="B17" s="20" t="s">
        <v>203</v>
      </c>
      <c r="C17" s="20" t="s">
        <v>181</v>
      </c>
      <c r="D17" s="20" t="s">
        <v>210</v>
      </c>
      <c r="E17" s="20" t="s">
        <v>177</v>
      </c>
      <c r="F17" s="20" t="s">
        <v>178</v>
      </c>
      <c r="G17" s="75">
        <v>45931</v>
      </c>
      <c r="H17" s="75">
        <v>46660</v>
      </c>
      <c r="I17" s="76" t="s">
        <v>179</v>
      </c>
      <c r="J17" s="77" t="s">
        <v>211</v>
      </c>
      <c r="K17" s="1"/>
      <c r="L17" s="79" t="str">
        <f>IF(OR('01 Program Profile'!$E$5="",'01 Program Profile'!$E$6="",'01 Program Profile'!$E$7="",'01 Program Profile'!$E$8=""),"",IFERROR(INDEX($E$5:$E$960,MATCH(0,INDEX(COUNTIF($L$4:L16,$E$5:$E$960)+($A$5:$A$960&lt;&gt;'01 Program Profile'!$E$5)+($B$5:$B$960&lt;&gt;'01 Program Profile'!$E$6)+($C$5:$C$960&lt;&gt;'01 Program Profile'!$E$7)+($D$5:$D$960&lt;&gt;'01 Program Profile'!$E$8)+($E$5:$E$960=""),0),0)),""))</f>
        <v/>
      </c>
      <c r="M17" s="1" t="str">
        <f>IF(OR('01 Program Profile'!$E$5="",'01 Program Profile'!$E$6="",'01 Program Profile'!$E$7=""),"",IFERROR(INDEX($D$5:$D$960,MATCH(0,INDEX(COUNTIF($M$4:M16,$D$5:$D$960)+($A$5:$A$960&lt;&gt;'01 Program Profile'!$E$5)+($B$5:$B$960&lt;&gt;'01 Program Profile'!$E$6)+($C$5:$C$960&lt;&gt;'01 Program Profile'!$E$7)+($D$5:$D$960=""),0),0)),""))</f>
        <v/>
      </c>
      <c r="N17" s="79" t="str">
        <f>IF(OR('01 Program Profile'!$E$5="",'01 Program Profile'!$E$6=""),"",IFERROR(INDEX($C$5:$C$960,MATCH(0,INDEX(COUNTIF($N$4:N16,$C$5:$C$960)+($A$5:$A$960&lt;&gt;'01 Program Profile'!$E$5)+($B$5:$B$960&lt;&gt;'01 Program Profile'!$E$6)+($C$5:$C$960=""),0),0)),""))</f>
        <v/>
      </c>
      <c r="O17" s="1" t="str">
        <f>IF('01 Program Profile'!$E$5="","",IFERROR(INDEX($B$5:$B$960,MATCH(0,INDEX(COUNTIF($O$4:O16,$B$5:$B$960)+($A$5:$A$960&lt;&gt;'01 Program Profile'!$E$5)+($B$5:$B$960=""),0),0)),""))</f>
        <v>كلية الهندسة بالقنفذة</v>
      </c>
      <c r="P17" s="79" t="str">
        <f>IFERROR(INDEX($A$5:$A$960,MATCH(0,INDEX(COUNTIF($P$4:P16,$A$5:$A$960)+($A$5:$A$960=""),0),0)),"")</f>
        <v>جامعة الحدود الشمالية</v>
      </c>
    </row>
    <row r="18" spans="1:16" ht="18.75">
      <c r="A18" s="74" t="s">
        <v>174</v>
      </c>
      <c r="B18" s="20" t="s">
        <v>203</v>
      </c>
      <c r="C18" s="20" t="s">
        <v>181</v>
      </c>
      <c r="D18" s="20" t="s">
        <v>206</v>
      </c>
      <c r="E18" s="20" t="s">
        <v>177</v>
      </c>
      <c r="F18" s="20" t="s">
        <v>185</v>
      </c>
      <c r="G18" s="75">
        <v>45296</v>
      </c>
      <c r="H18" s="75">
        <v>47238</v>
      </c>
      <c r="I18" s="76" t="s">
        <v>179</v>
      </c>
      <c r="J18" s="77" t="s">
        <v>212</v>
      </c>
      <c r="K18" s="1"/>
      <c r="L18" s="79" t="str">
        <f>IF(OR('01 Program Profile'!$E$5="",'01 Program Profile'!$E$6="",'01 Program Profile'!$E$7="",'01 Program Profile'!$E$8=""),"",IFERROR(INDEX($E$5:$E$960,MATCH(0,INDEX(COUNTIF($L$4:L17,$E$5:$E$960)+($A$5:$A$960&lt;&gt;'01 Program Profile'!$E$5)+($B$5:$B$960&lt;&gt;'01 Program Profile'!$E$6)+($C$5:$C$960&lt;&gt;'01 Program Profile'!$E$7)+($D$5:$D$960&lt;&gt;'01 Program Profile'!$E$8)+($E$5:$E$960=""),0),0)),""))</f>
        <v/>
      </c>
      <c r="M18" s="1" t="str">
        <f>IF(OR('01 Program Profile'!$E$5="",'01 Program Profile'!$E$6="",'01 Program Profile'!$E$7=""),"",IFERROR(INDEX($D$5:$D$960,MATCH(0,INDEX(COUNTIF($M$4:M17,$D$5:$D$960)+($A$5:$A$960&lt;&gt;'01 Program Profile'!$E$5)+($B$5:$B$960&lt;&gt;'01 Program Profile'!$E$6)+($C$5:$C$960&lt;&gt;'01 Program Profile'!$E$7)+($D$5:$D$960=""),0),0)),""))</f>
        <v/>
      </c>
      <c r="N18" s="79" t="str">
        <f>IF(OR('01 Program Profile'!$E$5="",'01 Program Profile'!$E$6=""),"",IFERROR(INDEX($C$5:$C$960,MATCH(0,INDEX(COUNTIF($N$4:N17,$C$5:$C$960)+($A$5:$A$960&lt;&gt;'01 Program Profile'!$E$5)+($B$5:$B$960&lt;&gt;'01 Program Profile'!$E$6)+($C$5:$C$960=""),0),0)),""))</f>
        <v/>
      </c>
      <c r="O18" s="1" t="str">
        <f>IF('01 Program Profile'!$E$5="","",IFERROR(INDEX($B$5:$B$960,MATCH(0,INDEX(COUNTIF($O$4:O17,$B$5:$B$960)+($A$5:$A$960&lt;&gt;'01 Program Profile'!$E$5)+($B$5:$B$960=""),0),0)),""))</f>
        <v>كلية الهندسة بالليث</v>
      </c>
      <c r="P18" s="79" t="str">
        <f>IFERROR(INDEX($A$5:$A$960,MATCH(0,INDEX(COUNTIF($P$4:P17,$A$5:$A$960)+($A$5:$A$960=""),0),0)),"")</f>
        <v>جامعة الطائف</v>
      </c>
    </row>
    <row r="19" spans="1:16" ht="18.75">
      <c r="A19" s="74" t="s">
        <v>174</v>
      </c>
      <c r="B19" s="20" t="s">
        <v>203</v>
      </c>
      <c r="C19" s="20" t="s">
        <v>181</v>
      </c>
      <c r="D19" s="20" t="s">
        <v>208</v>
      </c>
      <c r="E19" s="20" t="s">
        <v>177</v>
      </c>
      <c r="F19" s="20" t="s">
        <v>185</v>
      </c>
      <c r="G19" s="75">
        <v>45931</v>
      </c>
      <c r="H19" s="75">
        <v>47756</v>
      </c>
      <c r="I19" s="76" t="s">
        <v>179</v>
      </c>
      <c r="J19" s="77" t="s">
        <v>213</v>
      </c>
      <c r="K19" s="1"/>
      <c r="L19" s="79" t="str">
        <f>IF(OR('01 Program Profile'!$E$5="",'01 Program Profile'!$E$6="",'01 Program Profile'!$E$7="",'01 Program Profile'!$E$8=""),"",IFERROR(INDEX($E$5:$E$960,MATCH(0,INDEX(COUNTIF($L$4:L18,$E$5:$E$960)+($A$5:$A$960&lt;&gt;'01 Program Profile'!$E$5)+($B$5:$B$960&lt;&gt;'01 Program Profile'!$E$6)+($C$5:$C$960&lt;&gt;'01 Program Profile'!$E$7)+($D$5:$D$960&lt;&gt;'01 Program Profile'!$E$8)+($E$5:$E$960=""),0),0)),""))</f>
        <v/>
      </c>
      <c r="M19" s="1" t="str">
        <f>IF(OR('01 Program Profile'!$E$5="",'01 Program Profile'!$E$6="",'01 Program Profile'!$E$7=""),"",IFERROR(INDEX($D$5:$D$960,MATCH(0,INDEX(COUNTIF($M$4:M18,$D$5:$D$960)+($A$5:$A$960&lt;&gt;'01 Program Profile'!$E$5)+($B$5:$B$960&lt;&gt;'01 Program Profile'!$E$6)+($C$5:$C$960&lt;&gt;'01 Program Profile'!$E$7)+($D$5:$D$960=""),0),0)),""))</f>
        <v/>
      </c>
      <c r="N19" s="79" t="str">
        <f>IF(OR('01 Program Profile'!$E$5="",'01 Program Profile'!$E$6=""),"",IFERROR(INDEX($C$5:$C$960,MATCH(0,INDEX(COUNTIF($N$4:N18,$C$5:$C$960)+($A$5:$A$960&lt;&gt;'01 Program Profile'!$E$5)+($B$5:$B$960&lt;&gt;'01 Program Profile'!$E$6)+($C$5:$C$960=""),0),0)),""))</f>
        <v/>
      </c>
      <c r="O19" s="1" t="str">
        <f>IF('01 Program Profile'!$E$5="","",IFERROR(INDEX($B$5:$B$960,MATCH(0,INDEX(COUNTIF($O$4:O18,$B$5:$B$960)+($A$5:$A$960&lt;&gt;'01 Program Profile'!$E$5)+($B$5:$B$960=""),0),0)),""))</f>
        <v>كلية الهندسة والحاسبات بالليث</v>
      </c>
      <c r="P19" s="79" t="str">
        <f>IFERROR(INDEX($A$5:$A$960,MATCH(0,INDEX(COUNTIF($P$4:P18,$A$5:$A$960)+($A$5:$A$960=""),0),0)),"")</f>
        <v>جامعة الفيصل</v>
      </c>
    </row>
    <row r="20" spans="1:16" ht="18.75">
      <c r="A20" s="74" t="s">
        <v>174</v>
      </c>
      <c r="B20" s="20" t="s">
        <v>214</v>
      </c>
      <c r="C20" s="20" t="s">
        <v>215</v>
      </c>
      <c r="D20" s="20" t="s">
        <v>216</v>
      </c>
      <c r="E20" s="20" t="s">
        <v>177</v>
      </c>
      <c r="F20" s="20" t="s">
        <v>178</v>
      </c>
      <c r="G20" s="75">
        <v>45931</v>
      </c>
      <c r="H20" s="75">
        <v>46660</v>
      </c>
      <c r="I20" s="76" t="s">
        <v>179</v>
      </c>
      <c r="J20" s="77" t="s">
        <v>217</v>
      </c>
      <c r="K20" s="1"/>
      <c r="L20" s="79" t="str">
        <f>IF(OR('01 Program Profile'!$E$5="",'01 Program Profile'!$E$6="",'01 Program Profile'!$E$7="",'01 Program Profile'!$E$8=""),"",IFERROR(INDEX($E$5:$E$960,MATCH(0,INDEX(COUNTIF($L$4:L19,$E$5:$E$960)+($A$5:$A$960&lt;&gt;'01 Program Profile'!$E$5)+($B$5:$B$960&lt;&gt;'01 Program Profile'!$E$6)+($C$5:$C$960&lt;&gt;'01 Program Profile'!$E$7)+($D$5:$D$960&lt;&gt;'01 Program Profile'!$E$8)+($E$5:$E$960=""),0),0)),""))</f>
        <v/>
      </c>
      <c r="M20" s="1" t="str">
        <f>IF(OR('01 Program Profile'!$E$5="",'01 Program Profile'!$E$6="",'01 Program Profile'!$E$7=""),"",IFERROR(INDEX($D$5:$D$960,MATCH(0,INDEX(COUNTIF($M$4:M19,$D$5:$D$960)+($A$5:$A$960&lt;&gt;'01 Program Profile'!$E$5)+($B$5:$B$960&lt;&gt;'01 Program Profile'!$E$6)+($C$5:$C$960&lt;&gt;'01 Program Profile'!$E$7)+($D$5:$D$960=""),0),0)),""))</f>
        <v/>
      </c>
      <c r="N20" s="79" t="str">
        <f>IF(OR('01 Program Profile'!$E$5="",'01 Program Profile'!$E$6=""),"",IFERROR(INDEX($C$5:$C$960,MATCH(0,INDEX(COUNTIF($N$4:N19,$C$5:$C$960)+($A$5:$A$960&lt;&gt;'01 Program Profile'!$E$5)+($B$5:$B$960&lt;&gt;'01 Program Profile'!$E$6)+($C$5:$C$960=""),0),0)),""))</f>
        <v/>
      </c>
      <c r="O20" s="1" t="str">
        <f>IF('01 Program Profile'!$E$5="","",IFERROR(INDEX($B$5:$B$960,MATCH(0,INDEX(COUNTIF($O$4:O19,$B$5:$B$960)+($A$5:$A$960&lt;&gt;'01 Program Profile'!$E$5)+($B$5:$B$960=""),0),0)),""))</f>
        <v>كلية طب الأسنان</v>
      </c>
      <c r="P20" s="79" t="str">
        <f>IFERROR(INDEX($A$5:$A$960,MATCH(0,INDEX(COUNTIF($P$4:P19,$A$5:$A$960)+($A$5:$A$960=""),0),0)),"")</f>
        <v>جامعة القصيم</v>
      </c>
    </row>
    <row r="21" spans="1:16" ht="18.75">
      <c r="A21" s="74" t="s">
        <v>174</v>
      </c>
      <c r="B21" s="20" t="s">
        <v>214</v>
      </c>
      <c r="C21" s="20" t="s">
        <v>193</v>
      </c>
      <c r="D21" s="20" t="s">
        <v>216</v>
      </c>
      <c r="E21" s="20" t="s">
        <v>177</v>
      </c>
      <c r="F21" s="20" t="s">
        <v>178</v>
      </c>
      <c r="G21" s="75">
        <v>45931</v>
      </c>
      <c r="H21" s="75">
        <v>46660</v>
      </c>
      <c r="I21" s="76" t="s">
        <v>179</v>
      </c>
      <c r="J21" s="77" t="s">
        <v>218</v>
      </c>
      <c r="K21" s="1"/>
      <c r="L21" s="79" t="str">
        <f>IF(OR('01 Program Profile'!$E$5="",'01 Program Profile'!$E$6="",'01 Program Profile'!$E$7="",'01 Program Profile'!$E$8=""),"",IFERROR(INDEX($E$5:$E$960,MATCH(0,INDEX(COUNTIF($L$4:L20,$E$5:$E$960)+($A$5:$A$960&lt;&gt;'01 Program Profile'!$E$5)+($B$5:$B$960&lt;&gt;'01 Program Profile'!$E$6)+($C$5:$C$960&lt;&gt;'01 Program Profile'!$E$7)+($D$5:$D$960&lt;&gt;'01 Program Profile'!$E$8)+($E$5:$E$960=""),0),0)),""))</f>
        <v/>
      </c>
      <c r="M21" s="1" t="str">
        <f>IF(OR('01 Program Profile'!$E$5="",'01 Program Profile'!$E$6="",'01 Program Profile'!$E$7=""),"",IFERROR(INDEX($D$5:$D$960,MATCH(0,INDEX(COUNTIF($M$4:M20,$D$5:$D$960)+($A$5:$A$960&lt;&gt;'01 Program Profile'!$E$5)+($B$5:$B$960&lt;&gt;'01 Program Profile'!$E$6)+($C$5:$C$960&lt;&gt;'01 Program Profile'!$E$7)+($D$5:$D$960=""),0),0)),""))</f>
        <v/>
      </c>
      <c r="N21" s="79" t="str">
        <f>IF(OR('01 Program Profile'!$E$5="",'01 Program Profile'!$E$6=""),"",IFERROR(INDEX($C$5:$C$960,MATCH(0,INDEX(COUNTIF($N$4:N20,$C$5:$C$960)+($A$5:$A$960&lt;&gt;'01 Program Profile'!$E$5)+($B$5:$B$960&lt;&gt;'01 Program Profile'!$E$6)+($C$5:$C$960=""),0),0)),""))</f>
        <v/>
      </c>
      <c r="O21" s="1" t="str">
        <f>IF('01 Program Profile'!$E$5="","",IFERROR(INDEX($B$5:$B$960,MATCH(0,INDEX(COUNTIF($O$4:O20,$B$5:$B$960)+($A$5:$A$960&lt;&gt;'01 Program Profile'!$E$5)+($B$5:$B$960=""),0),0)),""))</f>
        <v>معهد اللغة العربية لغير الناطقين بها</v>
      </c>
      <c r="P21" s="79" t="str">
        <f>IFERROR(INDEX($A$5:$A$960,MATCH(0,INDEX(COUNTIF($P$4:P20,$A$5:$A$960)+($A$5:$A$960=""),0),0)),"")</f>
        <v>جامعة المجمعة</v>
      </c>
    </row>
    <row r="22" spans="1:16" ht="18.75">
      <c r="A22" s="74" t="s">
        <v>174</v>
      </c>
      <c r="B22" s="20" t="s">
        <v>214</v>
      </c>
      <c r="C22" s="20" t="s">
        <v>193</v>
      </c>
      <c r="D22" s="20" t="s">
        <v>201</v>
      </c>
      <c r="E22" s="20" t="s">
        <v>177</v>
      </c>
      <c r="F22" s="20" t="s">
        <v>178</v>
      </c>
      <c r="G22" s="75">
        <v>45931</v>
      </c>
      <c r="H22" s="75">
        <v>46660</v>
      </c>
      <c r="I22" s="76" t="s">
        <v>179</v>
      </c>
      <c r="J22" s="77" t="s">
        <v>219</v>
      </c>
      <c r="K22" s="1"/>
      <c r="L22" s="79" t="str">
        <f>IF(OR('01 Program Profile'!$E$5="",'01 Program Profile'!$E$6="",'01 Program Profile'!$E$7="",'01 Program Profile'!$E$8=""),"",IFERROR(INDEX($E$5:$E$960,MATCH(0,INDEX(COUNTIF($L$4:L21,$E$5:$E$960)+($A$5:$A$960&lt;&gt;'01 Program Profile'!$E$5)+($B$5:$B$960&lt;&gt;'01 Program Profile'!$E$6)+($C$5:$C$960&lt;&gt;'01 Program Profile'!$E$7)+($D$5:$D$960&lt;&gt;'01 Program Profile'!$E$8)+($E$5:$E$960=""),0),0)),""))</f>
        <v/>
      </c>
      <c r="M22" s="1" t="str">
        <f>IF(OR('01 Program Profile'!$E$5="",'01 Program Profile'!$E$6="",'01 Program Profile'!$E$7=""),"",IFERROR(INDEX($D$5:$D$960,MATCH(0,INDEX(COUNTIF($M$4:M21,$D$5:$D$960)+($A$5:$A$960&lt;&gt;'01 Program Profile'!$E$5)+($B$5:$B$960&lt;&gt;'01 Program Profile'!$E$6)+($C$5:$C$960&lt;&gt;'01 Program Profile'!$E$7)+($D$5:$D$960=""),0),0)),""))</f>
        <v/>
      </c>
      <c r="N22" s="79" t="str">
        <f>IF(OR('01 Program Profile'!$E$5="",'01 Program Profile'!$E$6=""),"",IFERROR(INDEX($C$5:$C$960,MATCH(0,INDEX(COUNTIF($N$4:N21,$C$5:$C$960)+($A$5:$A$960&lt;&gt;'01 Program Profile'!$E$5)+($B$5:$B$960&lt;&gt;'01 Program Profile'!$E$6)+($C$5:$C$960=""),0),0)),""))</f>
        <v/>
      </c>
      <c r="O22" s="1" t="str">
        <f>IF('01 Program Profile'!$E$5="","",IFERROR(INDEX($B$5:$B$960,MATCH(0,INDEX(COUNTIF($O$4:O21,$B$5:$B$960)+($A$5:$A$960&lt;&gt;'01 Program Profile'!$E$5)+($B$5:$B$960=""),0),0)),""))</f>
        <v>معهد تعليم اللغة العربية لغير الناطقين بها</v>
      </c>
      <c r="P22" s="79" t="str">
        <f>IFERROR(INDEX($A$5:$A$960,MATCH(0,INDEX(COUNTIF($P$4:P21,$A$5:$A$960)+($A$5:$A$960=""),0),0)),"")</f>
        <v>جامعة المستقبل</v>
      </c>
    </row>
    <row r="23" spans="1:16" ht="18.75">
      <c r="A23" s="74" t="s">
        <v>174</v>
      </c>
      <c r="B23" s="20" t="s">
        <v>214</v>
      </c>
      <c r="C23" s="20" t="s">
        <v>181</v>
      </c>
      <c r="D23" s="20" t="s">
        <v>220</v>
      </c>
      <c r="E23" s="20" t="s">
        <v>177</v>
      </c>
      <c r="F23" s="20" t="s">
        <v>178</v>
      </c>
      <c r="G23" s="75">
        <v>45931</v>
      </c>
      <c r="H23" s="75">
        <v>46660</v>
      </c>
      <c r="I23" s="76" t="s">
        <v>179</v>
      </c>
      <c r="J23" s="77" t="s">
        <v>221</v>
      </c>
      <c r="K23" s="1"/>
      <c r="L23" s="79" t="str">
        <f>IF(OR('01 Program Profile'!$E$5="",'01 Program Profile'!$E$6="",'01 Program Profile'!$E$7="",'01 Program Profile'!$E$8=""),"",IFERROR(INDEX($E$5:$E$960,MATCH(0,INDEX(COUNTIF($L$4:L22,$E$5:$E$960)+($A$5:$A$960&lt;&gt;'01 Program Profile'!$E$5)+($B$5:$B$960&lt;&gt;'01 Program Profile'!$E$6)+($C$5:$C$960&lt;&gt;'01 Program Profile'!$E$7)+($D$5:$D$960&lt;&gt;'01 Program Profile'!$E$8)+($E$5:$E$960=""),0),0)),""))</f>
        <v/>
      </c>
      <c r="M23" s="1" t="str">
        <f>IF(OR('01 Program Profile'!$E$5="",'01 Program Profile'!$E$6="",'01 Program Profile'!$E$7=""),"",IFERROR(INDEX($D$5:$D$960,MATCH(0,INDEX(COUNTIF($M$4:M22,$D$5:$D$960)+($A$5:$A$960&lt;&gt;'01 Program Profile'!$E$5)+($B$5:$B$960&lt;&gt;'01 Program Profile'!$E$6)+($C$5:$C$960&lt;&gt;'01 Program Profile'!$E$7)+($D$5:$D$960=""),0),0)),""))</f>
        <v/>
      </c>
      <c r="N23" s="79" t="str">
        <f>IF(OR('01 Program Profile'!$E$5="",'01 Program Profile'!$E$6=""),"",IFERROR(INDEX($C$5:$C$960,MATCH(0,INDEX(COUNTIF($N$4:N22,$C$5:$C$960)+($A$5:$A$960&lt;&gt;'01 Program Profile'!$E$5)+($B$5:$B$960&lt;&gt;'01 Program Profile'!$E$6)+($C$5:$C$960=""),0),0)),""))</f>
        <v/>
      </c>
      <c r="O23" s="1" t="str">
        <f>IF('01 Program Profile'!$E$5="","",IFERROR(INDEX($B$5:$B$960,MATCH(0,INDEX(COUNTIF($O$4:O22,$B$5:$B$960)+($A$5:$A$960&lt;&gt;'01 Program Profile'!$E$5)+($B$5:$B$960=""),0),0)),""))</f>
        <v/>
      </c>
      <c r="P23" s="79" t="str">
        <f>IFERROR(INDEX($A$5:$A$960,MATCH(0,INDEX(COUNTIF($P$4:P22,$A$5:$A$960)+($A$5:$A$960=""),0),0)),"")</f>
        <v>جامعة المعرفة</v>
      </c>
    </row>
    <row r="24" spans="1:16" ht="18.75">
      <c r="A24" s="74" t="s">
        <v>174</v>
      </c>
      <c r="B24" s="20" t="s">
        <v>222</v>
      </c>
      <c r="C24" s="20" t="s">
        <v>59</v>
      </c>
      <c r="D24" s="20" t="s">
        <v>223</v>
      </c>
      <c r="E24" s="20" t="s">
        <v>177</v>
      </c>
      <c r="F24" s="20" t="s">
        <v>185</v>
      </c>
      <c r="G24" s="75">
        <v>45566</v>
      </c>
      <c r="H24" s="75">
        <v>46721</v>
      </c>
      <c r="I24" s="76" t="s">
        <v>224</v>
      </c>
      <c r="J24" s="77" t="s">
        <v>225</v>
      </c>
      <c r="K24" s="1"/>
      <c r="L24" s="79" t="str">
        <f>IF(OR('01 Program Profile'!$E$5="",'01 Program Profile'!$E$6="",'01 Program Profile'!$E$7="",'01 Program Profile'!$E$8=""),"",IFERROR(INDEX($E$5:$E$960,MATCH(0,INDEX(COUNTIF($L$4:L23,$E$5:$E$960)+($A$5:$A$960&lt;&gt;'01 Program Profile'!$E$5)+($B$5:$B$960&lt;&gt;'01 Program Profile'!$E$6)+($C$5:$C$960&lt;&gt;'01 Program Profile'!$E$7)+($D$5:$D$960&lt;&gt;'01 Program Profile'!$E$8)+($E$5:$E$960=""),0),0)),""))</f>
        <v/>
      </c>
      <c r="M24" s="1" t="str">
        <f>IF(OR('01 Program Profile'!$E$5="",'01 Program Profile'!$E$6="",'01 Program Profile'!$E$7=""),"",IFERROR(INDEX($D$5:$D$960,MATCH(0,INDEX(COUNTIF($M$4:M23,$D$5:$D$960)+($A$5:$A$960&lt;&gt;'01 Program Profile'!$E$5)+($B$5:$B$960&lt;&gt;'01 Program Profile'!$E$6)+($C$5:$C$960&lt;&gt;'01 Program Profile'!$E$7)+($D$5:$D$960=""),0),0)),""))</f>
        <v/>
      </c>
      <c r="N24" s="79" t="str">
        <f>IF(OR('01 Program Profile'!$E$5="",'01 Program Profile'!$E$6=""),"",IFERROR(INDEX($C$5:$C$960,MATCH(0,INDEX(COUNTIF($N$4:N23,$C$5:$C$960)+($A$5:$A$960&lt;&gt;'01 Program Profile'!$E$5)+($B$5:$B$960&lt;&gt;'01 Program Profile'!$E$6)+($C$5:$C$960=""),0),0)),""))</f>
        <v/>
      </c>
      <c r="O24" s="1" t="str">
        <f>IF('01 Program Profile'!$E$5="","",IFERROR(INDEX($B$5:$B$960,MATCH(0,INDEX(COUNTIF($O$4:O23,$B$5:$B$960)+($A$5:$A$960&lt;&gt;'01 Program Profile'!$E$5)+($B$5:$B$960=""),0),0)),""))</f>
        <v/>
      </c>
      <c r="P24" s="79" t="str">
        <f>IFERROR(INDEX($A$5:$A$960,MATCH(0,INDEX(COUNTIF($P$4:P23,$A$5:$A$960)+($A$5:$A$960=""),0),0)),"")</f>
        <v>جامعة الملك خالد</v>
      </c>
    </row>
    <row r="25" spans="1:16" ht="18.75">
      <c r="A25" s="74" t="s">
        <v>174</v>
      </c>
      <c r="B25" s="20" t="s">
        <v>222</v>
      </c>
      <c r="C25" s="20" t="s">
        <v>59</v>
      </c>
      <c r="D25" s="20" t="s">
        <v>226</v>
      </c>
      <c r="E25" s="20" t="s">
        <v>177</v>
      </c>
      <c r="F25" s="20" t="s">
        <v>185</v>
      </c>
      <c r="G25" s="75">
        <v>45566</v>
      </c>
      <c r="H25" s="75">
        <v>46721</v>
      </c>
      <c r="I25" s="76" t="s">
        <v>224</v>
      </c>
      <c r="J25" s="77" t="s">
        <v>227</v>
      </c>
      <c r="K25" s="1"/>
      <c r="L25" s="79" t="str">
        <f>IF(OR('01 Program Profile'!$E$5="",'01 Program Profile'!$E$6="",'01 Program Profile'!$E$7="",'01 Program Profile'!$E$8=""),"",IFERROR(INDEX($E$5:$E$960,MATCH(0,INDEX(COUNTIF($L$4:L24,$E$5:$E$960)+($A$5:$A$960&lt;&gt;'01 Program Profile'!$E$5)+($B$5:$B$960&lt;&gt;'01 Program Profile'!$E$6)+($C$5:$C$960&lt;&gt;'01 Program Profile'!$E$7)+($D$5:$D$960&lt;&gt;'01 Program Profile'!$E$8)+($E$5:$E$960=""),0),0)),""))</f>
        <v/>
      </c>
      <c r="M25" s="1" t="str">
        <f>IF(OR('01 Program Profile'!$E$5="",'01 Program Profile'!$E$6="",'01 Program Profile'!$E$7=""),"",IFERROR(INDEX($D$5:$D$960,MATCH(0,INDEX(COUNTIF($M$4:M24,$D$5:$D$960)+($A$5:$A$960&lt;&gt;'01 Program Profile'!$E$5)+($B$5:$B$960&lt;&gt;'01 Program Profile'!$E$6)+($C$5:$C$960&lt;&gt;'01 Program Profile'!$E$7)+($D$5:$D$960=""),0),0)),""))</f>
        <v/>
      </c>
      <c r="N25" s="79" t="str">
        <f>IF(OR('01 Program Profile'!$E$5="",'01 Program Profile'!$E$6=""),"",IFERROR(INDEX($C$5:$C$960,MATCH(0,INDEX(COUNTIF($N$4:N24,$C$5:$C$960)+($A$5:$A$960&lt;&gt;'01 Program Profile'!$E$5)+($B$5:$B$960&lt;&gt;'01 Program Profile'!$E$6)+($C$5:$C$960=""),0),0)),""))</f>
        <v/>
      </c>
      <c r="O25" s="1" t="str">
        <f>IF('01 Program Profile'!$E$5="","",IFERROR(INDEX($B$5:$B$960,MATCH(0,INDEX(COUNTIF($O$4:O24,$B$5:$B$960)+($A$5:$A$960&lt;&gt;'01 Program Profile'!$E$5)+($B$5:$B$960=""),0),0)),""))</f>
        <v/>
      </c>
      <c r="P25" s="79" t="str">
        <f>IFERROR(INDEX($A$5:$A$960,MATCH(0,INDEX(COUNTIF($P$4:P24,$A$5:$A$960)+($A$5:$A$960=""),0),0)),"")</f>
        <v>جامعة الملك سعود</v>
      </c>
    </row>
    <row r="26" spans="1:16" ht="18.75">
      <c r="A26" s="74" t="s">
        <v>174</v>
      </c>
      <c r="B26" s="20" t="s">
        <v>222</v>
      </c>
      <c r="C26" s="20" t="s">
        <v>59</v>
      </c>
      <c r="D26" s="20" t="s">
        <v>228</v>
      </c>
      <c r="E26" s="20" t="s">
        <v>177</v>
      </c>
      <c r="F26" s="20" t="s">
        <v>185</v>
      </c>
      <c r="G26" s="75">
        <v>45566</v>
      </c>
      <c r="H26" s="75">
        <v>46721</v>
      </c>
      <c r="I26" s="76" t="s">
        <v>224</v>
      </c>
      <c r="J26" s="77" t="s">
        <v>229</v>
      </c>
      <c r="K26" s="1"/>
      <c r="L26" s="79" t="str">
        <f>IF(OR('01 Program Profile'!$E$5="",'01 Program Profile'!$E$6="",'01 Program Profile'!$E$7="",'01 Program Profile'!$E$8=""),"",IFERROR(INDEX($E$5:$E$960,MATCH(0,INDEX(COUNTIF($L$4:L25,$E$5:$E$960)+($A$5:$A$960&lt;&gt;'01 Program Profile'!$E$5)+($B$5:$B$960&lt;&gt;'01 Program Profile'!$E$6)+($C$5:$C$960&lt;&gt;'01 Program Profile'!$E$7)+($D$5:$D$960&lt;&gt;'01 Program Profile'!$E$8)+($E$5:$E$960=""),0),0)),""))</f>
        <v/>
      </c>
      <c r="M26" s="1" t="str">
        <f>IF(OR('01 Program Profile'!$E$5="",'01 Program Profile'!$E$6="",'01 Program Profile'!$E$7=""),"",IFERROR(INDEX($D$5:$D$960,MATCH(0,INDEX(COUNTIF($M$4:M25,$D$5:$D$960)+($A$5:$A$960&lt;&gt;'01 Program Profile'!$E$5)+($B$5:$B$960&lt;&gt;'01 Program Profile'!$E$6)+($C$5:$C$960&lt;&gt;'01 Program Profile'!$E$7)+($D$5:$D$960=""),0),0)),""))</f>
        <v/>
      </c>
      <c r="N26" s="79" t="str">
        <f>IF(OR('01 Program Profile'!$E$5="",'01 Program Profile'!$E$6=""),"",IFERROR(INDEX($C$5:$C$960,MATCH(0,INDEX(COUNTIF($N$4:N25,$C$5:$C$960)+($A$5:$A$960&lt;&gt;'01 Program Profile'!$E$5)+($B$5:$B$960&lt;&gt;'01 Program Profile'!$E$6)+($C$5:$C$960=""),0),0)),""))</f>
        <v/>
      </c>
      <c r="O26" s="1" t="str">
        <f>IF('01 Program Profile'!$E$5="","",IFERROR(INDEX($B$5:$B$960,MATCH(0,INDEX(COUNTIF($O$4:O25,$B$5:$B$960)+($A$5:$A$960&lt;&gt;'01 Program Profile'!$E$5)+($B$5:$B$960=""),0),0)),""))</f>
        <v/>
      </c>
      <c r="P26" s="79" t="str">
        <f>IFERROR(INDEX($A$5:$A$960,MATCH(0,INDEX(COUNTIF($P$4:P25,$A$5:$A$960)+($A$5:$A$960=""),0),0)),"")</f>
        <v>جامعة الملك سعود بن عبد العزيز  للعلوم الصحية</v>
      </c>
    </row>
    <row r="27" spans="1:16" ht="18.75">
      <c r="A27" s="74" t="s">
        <v>174</v>
      </c>
      <c r="B27" s="20" t="s">
        <v>222</v>
      </c>
      <c r="C27" s="20" t="s">
        <v>181</v>
      </c>
      <c r="D27" s="20" t="s">
        <v>230</v>
      </c>
      <c r="E27" s="20" t="s">
        <v>177</v>
      </c>
      <c r="F27" s="20" t="s">
        <v>178</v>
      </c>
      <c r="G27" s="75">
        <v>45839</v>
      </c>
      <c r="H27" s="75">
        <v>46568</v>
      </c>
      <c r="I27" s="76" t="s">
        <v>224</v>
      </c>
      <c r="J27" s="77" t="s">
        <v>231</v>
      </c>
      <c r="K27" s="1"/>
      <c r="L27" s="79" t="str">
        <f>IF(OR('01 Program Profile'!$E$5="",'01 Program Profile'!$E$6="",'01 Program Profile'!$E$7="",'01 Program Profile'!$E$8=""),"",IFERROR(INDEX($E$5:$E$960,MATCH(0,INDEX(COUNTIF($L$4:L26,$E$5:$E$960)+($A$5:$A$960&lt;&gt;'01 Program Profile'!$E$5)+($B$5:$B$960&lt;&gt;'01 Program Profile'!$E$6)+($C$5:$C$960&lt;&gt;'01 Program Profile'!$E$7)+($D$5:$D$960&lt;&gt;'01 Program Profile'!$E$8)+($E$5:$E$960=""),0),0)),""))</f>
        <v/>
      </c>
      <c r="M27" s="1" t="str">
        <f>IF(OR('01 Program Profile'!$E$5="",'01 Program Profile'!$E$6="",'01 Program Profile'!$E$7=""),"",IFERROR(INDEX($D$5:$D$960,MATCH(0,INDEX(COUNTIF($M$4:M26,$D$5:$D$960)+($A$5:$A$960&lt;&gt;'01 Program Profile'!$E$5)+($B$5:$B$960&lt;&gt;'01 Program Profile'!$E$6)+($C$5:$C$960&lt;&gt;'01 Program Profile'!$E$7)+($D$5:$D$960=""),0),0)),""))</f>
        <v/>
      </c>
      <c r="N27" s="79" t="str">
        <f>IF(OR('01 Program Profile'!$E$5="",'01 Program Profile'!$E$6=""),"",IFERROR(INDEX($C$5:$C$960,MATCH(0,INDEX(COUNTIF($N$4:N26,$C$5:$C$960)+($A$5:$A$960&lt;&gt;'01 Program Profile'!$E$5)+($B$5:$B$960&lt;&gt;'01 Program Profile'!$E$6)+($C$5:$C$960=""),0),0)),""))</f>
        <v/>
      </c>
      <c r="O27" s="1" t="str">
        <f>IF('01 Program Profile'!$E$5="","",IFERROR(INDEX($B$5:$B$960,MATCH(0,INDEX(COUNTIF($O$4:O26,$B$5:$B$960)+($A$5:$A$960&lt;&gt;'01 Program Profile'!$E$5)+($B$5:$B$960=""),0),0)),""))</f>
        <v/>
      </c>
      <c r="P27" s="79" t="str">
        <f>IFERROR(INDEX($A$5:$A$960,MATCH(0,INDEX(COUNTIF($P$4:P26,$A$5:$A$960)+($A$5:$A$960=""),0),0)),"")</f>
        <v>جامعة الملك عبد العزيز</v>
      </c>
    </row>
    <row r="28" spans="1:16" ht="18.75">
      <c r="A28" s="74" t="s">
        <v>174</v>
      </c>
      <c r="B28" s="20" t="s">
        <v>232</v>
      </c>
      <c r="C28" s="20" t="s">
        <v>181</v>
      </c>
      <c r="D28" s="20" t="s">
        <v>233</v>
      </c>
      <c r="E28" s="20" t="s">
        <v>177</v>
      </c>
      <c r="F28" s="20" t="s">
        <v>178</v>
      </c>
      <c r="G28" s="75">
        <v>45839</v>
      </c>
      <c r="H28" s="75">
        <v>46568</v>
      </c>
      <c r="I28" s="76" t="s">
        <v>179</v>
      </c>
      <c r="J28" s="77" t="s">
        <v>234</v>
      </c>
      <c r="K28" s="1"/>
      <c r="L28" s="79" t="str">
        <f>IF(OR('01 Program Profile'!$E$5="",'01 Program Profile'!$E$6="",'01 Program Profile'!$E$7="",'01 Program Profile'!$E$8=""),"",IFERROR(INDEX($E$5:$E$960,MATCH(0,INDEX(COUNTIF($L$4:L27,$E$5:$E$960)+($A$5:$A$960&lt;&gt;'01 Program Profile'!$E$5)+($B$5:$B$960&lt;&gt;'01 Program Profile'!$E$6)+($C$5:$C$960&lt;&gt;'01 Program Profile'!$E$7)+($D$5:$D$960&lt;&gt;'01 Program Profile'!$E$8)+($E$5:$E$960=""),0),0)),""))</f>
        <v/>
      </c>
      <c r="M28" s="1" t="str">
        <f>IF(OR('01 Program Profile'!$E$5="",'01 Program Profile'!$E$6="",'01 Program Profile'!$E$7=""),"",IFERROR(INDEX($D$5:$D$960,MATCH(0,INDEX(COUNTIF($M$4:M27,$D$5:$D$960)+($A$5:$A$960&lt;&gt;'01 Program Profile'!$E$5)+($B$5:$B$960&lt;&gt;'01 Program Profile'!$E$6)+($C$5:$C$960&lt;&gt;'01 Program Profile'!$E$7)+($D$5:$D$960=""),0),0)),""))</f>
        <v/>
      </c>
      <c r="N28" s="79" t="str">
        <f>IF(OR('01 Program Profile'!$E$5="",'01 Program Profile'!$E$6=""),"",IFERROR(INDEX($C$5:$C$960,MATCH(0,INDEX(COUNTIF($N$4:N27,$C$5:$C$960)+($A$5:$A$960&lt;&gt;'01 Program Profile'!$E$5)+($B$5:$B$960&lt;&gt;'01 Program Profile'!$E$6)+($C$5:$C$960=""),0),0)),""))</f>
        <v/>
      </c>
      <c r="O28" s="1" t="str">
        <f>IF('01 Program Profile'!$E$5="","",IFERROR(INDEX($B$5:$B$960,MATCH(0,INDEX(COUNTIF($O$4:O27,$B$5:$B$960)+($A$5:$A$960&lt;&gt;'01 Program Profile'!$E$5)+($B$5:$B$960=""),0),0)),""))</f>
        <v/>
      </c>
      <c r="P28" s="79" t="str">
        <f>IFERROR(INDEX($A$5:$A$960,MATCH(0,INDEX(COUNTIF($P$4:P27,$A$5:$A$960)+($A$5:$A$960=""),0),0)),"")</f>
        <v>جامعة الملك فهد للبترول والمعادن</v>
      </c>
    </row>
    <row r="29" spans="1:16" ht="18.75">
      <c r="A29" s="74" t="s">
        <v>174</v>
      </c>
      <c r="B29" s="20" t="s">
        <v>235</v>
      </c>
      <c r="C29" s="20" t="s">
        <v>59</v>
      </c>
      <c r="D29" s="20" t="s">
        <v>236</v>
      </c>
      <c r="E29" s="20" t="s">
        <v>177</v>
      </c>
      <c r="F29" s="20" t="s">
        <v>185</v>
      </c>
      <c r="G29" s="75">
        <v>44256</v>
      </c>
      <c r="H29" s="75">
        <v>46811</v>
      </c>
      <c r="I29" s="76" t="s">
        <v>179</v>
      </c>
      <c r="J29" s="77" t="s">
        <v>237</v>
      </c>
      <c r="K29" s="1"/>
      <c r="L29" s="79" t="str">
        <f>IF(OR('01 Program Profile'!$E$5="",'01 Program Profile'!$E$6="",'01 Program Profile'!$E$7="",'01 Program Profile'!$E$8=""),"",IFERROR(INDEX($E$5:$E$960,MATCH(0,INDEX(COUNTIF($L$4:L28,$E$5:$E$960)+($A$5:$A$960&lt;&gt;'01 Program Profile'!$E$5)+($B$5:$B$960&lt;&gt;'01 Program Profile'!$E$6)+($C$5:$C$960&lt;&gt;'01 Program Profile'!$E$7)+($D$5:$D$960&lt;&gt;'01 Program Profile'!$E$8)+($E$5:$E$960=""),0),0)),""))</f>
        <v/>
      </c>
      <c r="M29" s="1" t="str">
        <f>IF(OR('01 Program Profile'!$E$5="",'01 Program Profile'!$E$6="",'01 Program Profile'!$E$7=""),"",IFERROR(INDEX($D$5:$D$960,MATCH(0,INDEX(COUNTIF($M$4:M28,$D$5:$D$960)+($A$5:$A$960&lt;&gt;'01 Program Profile'!$E$5)+($B$5:$B$960&lt;&gt;'01 Program Profile'!$E$6)+($C$5:$C$960&lt;&gt;'01 Program Profile'!$E$7)+($D$5:$D$960=""),0),0)),""))</f>
        <v/>
      </c>
      <c r="N29" s="79" t="str">
        <f>IF(OR('01 Program Profile'!$E$5="",'01 Program Profile'!$E$6=""),"",IFERROR(INDEX($C$5:$C$960,MATCH(0,INDEX(COUNTIF($N$4:N28,$C$5:$C$960)+($A$5:$A$960&lt;&gt;'01 Program Profile'!$E$5)+($B$5:$B$960&lt;&gt;'01 Program Profile'!$E$6)+($C$5:$C$960=""),0),0)),""))</f>
        <v/>
      </c>
      <c r="O29" s="1" t="str">
        <f>IF('01 Program Profile'!$E$5="","",IFERROR(INDEX($B$5:$B$960,MATCH(0,INDEX(COUNTIF($O$4:O28,$B$5:$B$960)+($A$5:$A$960&lt;&gt;'01 Program Profile'!$E$5)+($B$5:$B$960=""),0),0)),""))</f>
        <v/>
      </c>
      <c r="P29" s="79" t="str">
        <f>IFERROR(INDEX($A$5:$A$960,MATCH(0,INDEX(COUNTIF($P$4:P28,$A$5:$A$960)+($A$5:$A$960=""),0),0)),"")</f>
        <v>جامعة الملك فيصل</v>
      </c>
    </row>
    <row r="30" spans="1:16" ht="18.75">
      <c r="A30" s="74" t="s">
        <v>174</v>
      </c>
      <c r="B30" s="20" t="s">
        <v>238</v>
      </c>
      <c r="C30" s="20" t="s">
        <v>59</v>
      </c>
      <c r="D30" s="20" t="s">
        <v>239</v>
      </c>
      <c r="E30" s="20" t="s">
        <v>177</v>
      </c>
      <c r="F30" s="20" t="s">
        <v>185</v>
      </c>
      <c r="G30" s="75">
        <v>44256</v>
      </c>
      <c r="H30" s="75">
        <v>46811</v>
      </c>
      <c r="I30" s="76" t="s">
        <v>179</v>
      </c>
      <c r="J30" s="77" t="s">
        <v>240</v>
      </c>
      <c r="K30" s="1"/>
      <c r="L30" s="79" t="str">
        <f>IF(OR('01 Program Profile'!$E$5="",'01 Program Profile'!$E$6="",'01 Program Profile'!$E$7="",'01 Program Profile'!$E$8=""),"",IFERROR(INDEX($E$5:$E$960,MATCH(0,INDEX(COUNTIF($L$4:L29,$E$5:$E$960)+($A$5:$A$960&lt;&gt;'01 Program Profile'!$E$5)+($B$5:$B$960&lt;&gt;'01 Program Profile'!$E$6)+($C$5:$C$960&lt;&gt;'01 Program Profile'!$E$7)+($D$5:$D$960&lt;&gt;'01 Program Profile'!$E$8)+($E$5:$E$960=""),0),0)),""))</f>
        <v/>
      </c>
      <c r="M30" s="1" t="str">
        <f>IF(OR('01 Program Profile'!$E$5="",'01 Program Profile'!$E$6="",'01 Program Profile'!$E$7=""),"",IFERROR(INDEX($D$5:$D$960,MATCH(0,INDEX(COUNTIF($M$4:M29,$D$5:$D$960)+($A$5:$A$960&lt;&gt;'01 Program Profile'!$E$5)+($B$5:$B$960&lt;&gt;'01 Program Profile'!$E$6)+($C$5:$C$960&lt;&gt;'01 Program Profile'!$E$7)+($D$5:$D$960=""),0),0)),""))</f>
        <v/>
      </c>
      <c r="N30" s="79" t="str">
        <f>IF(OR('01 Program Profile'!$E$5="",'01 Program Profile'!$E$6=""),"",IFERROR(INDEX($C$5:$C$960,MATCH(0,INDEX(COUNTIF($N$4:N29,$C$5:$C$960)+($A$5:$A$960&lt;&gt;'01 Program Profile'!$E$5)+($B$5:$B$960&lt;&gt;'01 Program Profile'!$E$6)+($C$5:$C$960=""),0),0)),""))</f>
        <v/>
      </c>
      <c r="O30" s="1" t="str">
        <f>IF('01 Program Profile'!$E$5="","",IFERROR(INDEX($B$5:$B$960,MATCH(0,INDEX(COUNTIF($O$4:O29,$B$5:$B$960)+($A$5:$A$960&lt;&gt;'01 Program Profile'!$E$5)+($B$5:$B$960=""),0),0)),""))</f>
        <v/>
      </c>
      <c r="P30" s="79" t="str">
        <f>IFERROR(INDEX($A$5:$A$960,MATCH(0,INDEX(COUNTIF($P$4:P29,$A$5:$A$960)+($A$5:$A$960=""),0),0)),"")</f>
        <v>جامعة اليمامة</v>
      </c>
    </row>
    <row r="31" spans="1:16" ht="18.75">
      <c r="A31" s="74" t="s">
        <v>174</v>
      </c>
      <c r="B31" s="20" t="s">
        <v>238</v>
      </c>
      <c r="C31" s="20" t="s">
        <v>193</v>
      </c>
      <c r="D31" s="20" t="s">
        <v>241</v>
      </c>
      <c r="E31" s="20" t="s">
        <v>177</v>
      </c>
      <c r="F31" s="20" t="s">
        <v>185</v>
      </c>
      <c r="G31" s="75">
        <v>45296</v>
      </c>
      <c r="H31" s="75">
        <v>47238</v>
      </c>
      <c r="I31" s="76" t="s">
        <v>179</v>
      </c>
      <c r="J31" s="77" t="s">
        <v>242</v>
      </c>
      <c r="K31" s="1"/>
      <c r="L31" s="79" t="str">
        <f>IF(OR('01 Program Profile'!$E$5="",'01 Program Profile'!$E$6="",'01 Program Profile'!$E$7="",'01 Program Profile'!$E$8=""),"",IFERROR(INDEX($E$5:$E$960,MATCH(0,INDEX(COUNTIF($L$4:L30,$E$5:$E$960)+($A$5:$A$960&lt;&gt;'01 Program Profile'!$E$5)+($B$5:$B$960&lt;&gt;'01 Program Profile'!$E$6)+($C$5:$C$960&lt;&gt;'01 Program Profile'!$E$7)+($D$5:$D$960&lt;&gt;'01 Program Profile'!$E$8)+($E$5:$E$960=""),0),0)),""))</f>
        <v/>
      </c>
      <c r="M31" s="1" t="str">
        <f>IF(OR('01 Program Profile'!$E$5="",'01 Program Profile'!$E$6="",'01 Program Profile'!$E$7=""),"",IFERROR(INDEX($D$5:$D$960,MATCH(0,INDEX(COUNTIF($M$4:M30,$D$5:$D$960)+($A$5:$A$960&lt;&gt;'01 Program Profile'!$E$5)+($B$5:$B$960&lt;&gt;'01 Program Profile'!$E$6)+($C$5:$C$960&lt;&gt;'01 Program Profile'!$E$7)+($D$5:$D$960=""),0),0)),""))</f>
        <v/>
      </c>
      <c r="N31" s="79" t="str">
        <f>IF(OR('01 Program Profile'!$E$5="",'01 Program Profile'!$E$6=""),"",IFERROR(INDEX($C$5:$C$960,MATCH(0,INDEX(COUNTIF($N$4:N30,$C$5:$C$960)+($A$5:$A$960&lt;&gt;'01 Program Profile'!$E$5)+($B$5:$B$960&lt;&gt;'01 Program Profile'!$E$6)+($C$5:$C$960=""),0),0)),""))</f>
        <v/>
      </c>
      <c r="O31" s="1" t="str">
        <f>IF('01 Program Profile'!$E$5="","",IFERROR(INDEX($B$5:$B$960,MATCH(0,INDEX(COUNTIF($O$4:O30,$B$5:$B$960)+($A$5:$A$960&lt;&gt;'01 Program Profile'!$E$5)+($B$5:$B$960=""),0),0)),""))</f>
        <v/>
      </c>
      <c r="P31" s="79" t="str">
        <f>IFERROR(INDEX($A$5:$A$960,MATCH(0,INDEX(COUNTIF($P$4:P30,$A$5:$A$960)+($A$5:$A$960=""),0),0)),"")</f>
        <v>جامعة أم القرى</v>
      </c>
    </row>
    <row r="32" spans="1:16" ht="18.75">
      <c r="A32" s="74" t="s">
        <v>174</v>
      </c>
      <c r="B32" s="20" t="s">
        <v>238</v>
      </c>
      <c r="C32" s="20" t="s">
        <v>193</v>
      </c>
      <c r="D32" s="20" t="s">
        <v>243</v>
      </c>
      <c r="E32" s="20" t="s">
        <v>177</v>
      </c>
      <c r="F32" s="20" t="s">
        <v>185</v>
      </c>
      <c r="G32" s="75">
        <v>45296</v>
      </c>
      <c r="H32" s="75">
        <v>47238</v>
      </c>
      <c r="I32" s="76" t="s">
        <v>179</v>
      </c>
      <c r="J32" s="77" t="s">
        <v>244</v>
      </c>
      <c r="K32" s="1"/>
      <c r="L32" s="79" t="str">
        <f>IF(OR('01 Program Profile'!$E$5="",'01 Program Profile'!$E$6="",'01 Program Profile'!$E$7="",'01 Program Profile'!$E$8=""),"",IFERROR(INDEX($E$5:$E$960,MATCH(0,INDEX(COUNTIF($L$4:L31,$E$5:$E$960)+($A$5:$A$960&lt;&gt;'01 Program Profile'!$E$5)+($B$5:$B$960&lt;&gt;'01 Program Profile'!$E$6)+($C$5:$C$960&lt;&gt;'01 Program Profile'!$E$7)+($D$5:$D$960&lt;&gt;'01 Program Profile'!$E$8)+($E$5:$E$960=""),0),0)),""))</f>
        <v/>
      </c>
      <c r="M32" s="1" t="str">
        <f>IF(OR('01 Program Profile'!$E$5="",'01 Program Profile'!$E$6="",'01 Program Profile'!$E$7=""),"",IFERROR(INDEX($D$5:$D$960,MATCH(0,INDEX(COUNTIF($M$4:M31,$D$5:$D$960)+($A$5:$A$960&lt;&gt;'01 Program Profile'!$E$5)+($B$5:$B$960&lt;&gt;'01 Program Profile'!$E$6)+($C$5:$C$960&lt;&gt;'01 Program Profile'!$E$7)+($D$5:$D$960=""),0),0)),""))</f>
        <v/>
      </c>
      <c r="N32" s="79" t="str">
        <f>IF(OR('01 Program Profile'!$E$5="",'01 Program Profile'!$E$6=""),"",IFERROR(INDEX($C$5:$C$960,MATCH(0,INDEX(COUNTIF($N$4:N31,$C$5:$C$960)+($A$5:$A$960&lt;&gt;'01 Program Profile'!$E$5)+($B$5:$B$960&lt;&gt;'01 Program Profile'!$E$6)+($C$5:$C$960=""),0),0)),""))</f>
        <v/>
      </c>
      <c r="O32" s="1" t="str">
        <f>IF('01 Program Profile'!$E$5="","",IFERROR(INDEX($B$5:$B$960,MATCH(0,INDEX(COUNTIF($O$4:O31,$B$5:$B$960)+($A$5:$A$960&lt;&gt;'01 Program Profile'!$E$5)+($B$5:$B$960=""),0),0)),""))</f>
        <v/>
      </c>
      <c r="P32" s="79" t="str">
        <f>IFERROR(INDEX($A$5:$A$960,MATCH(0,INDEX(COUNTIF($P$4:P31,$A$5:$A$960)+($A$5:$A$960=""),0),0)),"")</f>
        <v>جامعة بيشة</v>
      </c>
    </row>
    <row r="33" spans="1:16" ht="18.75">
      <c r="A33" s="74" t="s">
        <v>174</v>
      </c>
      <c r="B33" s="20" t="s">
        <v>245</v>
      </c>
      <c r="C33" s="20" t="s">
        <v>193</v>
      </c>
      <c r="D33" s="20" t="s">
        <v>196</v>
      </c>
      <c r="E33" s="20" t="s">
        <v>177</v>
      </c>
      <c r="F33" s="20" t="s">
        <v>178</v>
      </c>
      <c r="G33" s="75">
        <v>45931</v>
      </c>
      <c r="H33" s="75">
        <v>46660</v>
      </c>
      <c r="I33" s="76" t="s">
        <v>197</v>
      </c>
      <c r="J33" s="77" t="s">
        <v>246</v>
      </c>
      <c r="K33" s="1"/>
      <c r="L33" s="79" t="str">
        <f>IF(OR('01 Program Profile'!$E$5="",'01 Program Profile'!$E$6="",'01 Program Profile'!$E$7="",'01 Program Profile'!$E$8=""),"",IFERROR(INDEX($E$5:$E$960,MATCH(0,INDEX(COUNTIF($L$4:L32,$E$5:$E$960)+($A$5:$A$960&lt;&gt;'01 Program Profile'!$E$5)+($B$5:$B$960&lt;&gt;'01 Program Profile'!$E$6)+($C$5:$C$960&lt;&gt;'01 Program Profile'!$E$7)+($D$5:$D$960&lt;&gt;'01 Program Profile'!$E$8)+($E$5:$E$960=""),0),0)),""))</f>
        <v/>
      </c>
      <c r="M33" s="1" t="str">
        <f>IF(OR('01 Program Profile'!$E$5="",'01 Program Profile'!$E$6="",'01 Program Profile'!$E$7=""),"",IFERROR(INDEX($D$5:$D$960,MATCH(0,INDEX(COUNTIF($M$4:M32,$D$5:$D$960)+($A$5:$A$960&lt;&gt;'01 Program Profile'!$E$5)+($B$5:$B$960&lt;&gt;'01 Program Profile'!$E$6)+($C$5:$C$960&lt;&gt;'01 Program Profile'!$E$7)+($D$5:$D$960=""),0),0)),""))</f>
        <v/>
      </c>
      <c r="N33" s="79" t="str">
        <f>IF(OR('01 Program Profile'!$E$5="",'01 Program Profile'!$E$6=""),"",IFERROR(INDEX($C$5:$C$960,MATCH(0,INDEX(COUNTIF($N$4:N32,$C$5:$C$960)+($A$5:$A$960&lt;&gt;'01 Program Profile'!$E$5)+($B$5:$B$960&lt;&gt;'01 Program Profile'!$E$6)+($C$5:$C$960=""),0),0)),""))</f>
        <v/>
      </c>
      <c r="O33" s="1" t="str">
        <f>IF('01 Program Profile'!$E$5="","",IFERROR(INDEX($B$5:$B$960,MATCH(0,INDEX(COUNTIF($O$4:O32,$B$5:$B$960)+($A$5:$A$960&lt;&gt;'01 Program Profile'!$E$5)+($B$5:$B$960=""),0),0)),""))</f>
        <v/>
      </c>
      <c r="P33" s="79" t="str">
        <f>IFERROR(INDEX($A$5:$A$960,MATCH(0,INDEX(COUNTIF($P$4:P32,$A$5:$A$960)+($A$5:$A$960=""),0),0)),"")</f>
        <v>جامعة تبوك</v>
      </c>
    </row>
    <row r="34" spans="1:16" ht="18.75">
      <c r="A34" s="74" t="s">
        <v>174</v>
      </c>
      <c r="B34" s="20" t="s">
        <v>245</v>
      </c>
      <c r="C34" s="20" t="s">
        <v>181</v>
      </c>
      <c r="D34" s="20" t="s">
        <v>241</v>
      </c>
      <c r="E34" s="20" t="s">
        <v>177</v>
      </c>
      <c r="F34" s="20" t="s">
        <v>185</v>
      </c>
      <c r="G34" s="75">
        <v>45931</v>
      </c>
      <c r="H34" s="75">
        <v>47756</v>
      </c>
      <c r="I34" s="76" t="s">
        <v>179</v>
      </c>
      <c r="J34" s="77" t="s">
        <v>247</v>
      </c>
      <c r="K34" s="1"/>
      <c r="L34" s="79" t="str">
        <f>IF(OR('01 Program Profile'!$E$5="",'01 Program Profile'!$E$6="",'01 Program Profile'!$E$7="",'01 Program Profile'!$E$8=""),"",IFERROR(INDEX($E$5:$E$960,MATCH(0,INDEX(COUNTIF($L$4:L33,$E$5:$E$960)+($A$5:$A$960&lt;&gt;'01 Program Profile'!$E$5)+($B$5:$B$960&lt;&gt;'01 Program Profile'!$E$6)+($C$5:$C$960&lt;&gt;'01 Program Profile'!$E$7)+($D$5:$D$960&lt;&gt;'01 Program Profile'!$E$8)+($E$5:$E$960=""),0),0)),""))</f>
        <v/>
      </c>
      <c r="M34" s="1" t="str">
        <f>IF(OR('01 Program Profile'!$E$5="",'01 Program Profile'!$E$6="",'01 Program Profile'!$E$7=""),"",IFERROR(INDEX($D$5:$D$960,MATCH(0,INDEX(COUNTIF($M$4:M33,$D$5:$D$960)+($A$5:$A$960&lt;&gt;'01 Program Profile'!$E$5)+($B$5:$B$960&lt;&gt;'01 Program Profile'!$E$6)+($C$5:$C$960&lt;&gt;'01 Program Profile'!$E$7)+($D$5:$D$960=""),0),0)),""))</f>
        <v/>
      </c>
      <c r="N34" s="79" t="str">
        <f>IF(OR('01 Program Profile'!$E$5="",'01 Program Profile'!$E$6=""),"",IFERROR(INDEX($C$5:$C$960,MATCH(0,INDEX(COUNTIF($N$4:N33,$C$5:$C$960)+($A$5:$A$960&lt;&gt;'01 Program Profile'!$E$5)+($B$5:$B$960&lt;&gt;'01 Program Profile'!$E$6)+($C$5:$C$960=""),0),0)),""))</f>
        <v/>
      </c>
      <c r="O34" s="1" t="str">
        <f>IF('01 Program Profile'!$E$5="","",IFERROR(INDEX($B$5:$B$960,MATCH(0,INDEX(COUNTIF($O$4:O33,$B$5:$B$960)+($A$5:$A$960&lt;&gt;'01 Program Profile'!$E$5)+($B$5:$B$960=""),0),0)),""))</f>
        <v/>
      </c>
      <c r="P34" s="79" t="str">
        <f>IFERROR(INDEX($A$5:$A$960,MATCH(0,INDEX(COUNTIF($P$4:P33,$A$5:$A$960)+($A$5:$A$960=""),0),0)),"")</f>
        <v>جامعة جازان</v>
      </c>
    </row>
    <row r="35" spans="1:16" ht="18.75">
      <c r="A35" s="74" t="s">
        <v>174</v>
      </c>
      <c r="B35" s="20" t="s">
        <v>245</v>
      </c>
      <c r="C35" s="20" t="s">
        <v>181</v>
      </c>
      <c r="D35" s="20" t="s">
        <v>243</v>
      </c>
      <c r="E35" s="20" t="s">
        <v>177</v>
      </c>
      <c r="F35" s="20" t="s">
        <v>185</v>
      </c>
      <c r="G35" s="75">
        <v>45931</v>
      </c>
      <c r="H35" s="75">
        <v>47756</v>
      </c>
      <c r="I35" s="76" t="s">
        <v>179</v>
      </c>
      <c r="J35" s="77" t="s">
        <v>248</v>
      </c>
      <c r="K35" s="1"/>
      <c r="L35" s="79" t="str">
        <f>IF(OR('01 Program Profile'!$E$5="",'01 Program Profile'!$E$6="",'01 Program Profile'!$E$7="",'01 Program Profile'!$E$8=""),"",IFERROR(INDEX($E$5:$E$960,MATCH(0,INDEX(COUNTIF($L$4:L34,$E$5:$E$960)+($A$5:$A$960&lt;&gt;'01 Program Profile'!$E$5)+($B$5:$B$960&lt;&gt;'01 Program Profile'!$E$6)+($C$5:$C$960&lt;&gt;'01 Program Profile'!$E$7)+($D$5:$D$960&lt;&gt;'01 Program Profile'!$E$8)+($E$5:$E$960=""),0),0)),""))</f>
        <v/>
      </c>
      <c r="M35" s="1" t="str">
        <f>IF(OR('01 Program Profile'!$E$5="",'01 Program Profile'!$E$6="",'01 Program Profile'!$E$7=""),"",IFERROR(INDEX($D$5:$D$960,MATCH(0,INDEX(COUNTIF($M$4:M34,$D$5:$D$960)+($A$5:$A$960&lt;&gt;'01 Program Profile'!$E$5)+($B$5:$B$960&lt;&gt;'01 Program Profile'!$E$6)+($C$5:$C$960&lt;&gt;'01 Program Profile'!$E$7)+($D$5:$D$960=""),0),0)),""))</f>
        <v/>
      </c>
      <c r="N35" s="79" t="str">
        <f>IF(OR('01 Program Profile'!$E$5="",'01 Program Profile'!$E$6=""),"",IFERROR(INDEX($C$5:$C$960,MATCH(0,INDEX(COUNTIF($N$4:N34,$C$5:$C$960)+($A$5:$A$960&lt;&gt;'01 Program Profile'!$E$5)+($B$5:$B$960&lt;&gt;'01 Program Profile'!$E$6)+($C$5:$C$960=""),0),0)),""))</f>
        <v/>
      </c>
      <c r="O35" s="1" t="str">
        <f>IF('01 Program Profile'!$E$5="","",IFERROR(INDEX($B$5:$B$960,MATCH(0,INDEX(COUNTIF($O$4:O34,$B$5:$B$960)+($A$5:$A$960&lt;&gt;'01 Program Profile'!$E$5)+($B$5:$B$960=""),0),0)),""))</f>
        <v/>
      </c>
      <c r="P35" s="79" t="str">
        <f>IFERROR(INDEX($A$5:$A$960,MATCH(0,INDEX(COUNTIF($P$4:P34,$A$5:$A$960)+($A$5:$A$960=""),0),0)),"")</f>
        <v>جامعة حائل</v>
      </c>
    </row>
    <row r="36" spans="1:16" ht="18.75">
      <c r="A36" s="74" t="s">
        <v>174</v>
      </c>
      <c r="B36" s="20" t="s">
        <v>245</v>
      </c>
      <c r="C36" s="20" t="s">
        <v>181</v>
      </c>
      <c r="D36" s="20" t="s">
        <v>249</v>
      </c>
      <c r="E36" s="20" t="s">
        <v>177</v>
      </c>
      <c r="F36" s="20" t="s">
        <v>185</v>
      </c>
      <c r="G36" s="75">
        <v>45901</v>
      </c>
      <c r="H36" s="75">
        <v>47725</v>
      </c>
      <c r="I36" s="76" t="s">
        <v>197</v>
      </c>
      <c r="J36" s="77" t="s">
        <v>250</v>
      </c>
      <c r="K36" s="1"/>
      <c r="L36" s="79" t="str">
        <f>IF(OR('01 Program Profile'!$E$5="",'01 Program Profile'!$E$6="",'01 Program Profile'!$E$7="",'01 Program Profile'!$E$8=""),"",IFERROR(INDEX($E$5:$E$960,MATCH(0,INDEX(COUNTIF($L$4:L35,$E$5:$E$960)+($A$5:$A$960&lt;&gt;'01 Program Profile'!$E$5)+($B$5:$B$960&lt;&gt;'01 Program Profile'!$E$6)+($C$5:$C$960&lt;&gt;'01 Program Profile'!$E$7)+($D$5:$D$960&lt;&gt;'01 Program Profile'!$E$8)+($E$5:$E$960=""),0),0)),""))</f>
        <v/>
      </c>
      <c r="M36" s="1" t="str">
        <f>IF(OR('01 Program Profile'!$E$5="",'01 Program Profile'!$E$6="",'01 Program Profile'!$E$7=""),"",IFERROR(INDEX($D$5:$D$960,MATCH(0,INDEX(COUNTIF($M$4:M35,$D$5:$D$960)+($A$5:$A$960&lt;&gt;'01 Program Profile'!$E$5)+($B$5:$B$960&lt;&gt;'01 Program Profile'!$E$6)+($C$5:$C$960&lt;&gt;'01 Program Profile'!$E$7)+($D$5:$D$960=""),0),0)),""))</f>
        <v/>
      </c>
      <c r="N36" s="79" t="str">
        <f>IF(OR('01 Program Profile'!$E$5="",'01 Program Profile'!$E$6=""),"",IFERROR(INDEX($C$5:$C$960,MATCH(0,INDEX(COUNTIF($N$4:N35,$C$5:$C$960)+($A$5:$A$960&lt;&gt;'01 Program Profile'!$E$5)+($B$5:$B$960&lt;&gt;'01 Program Profile'!$E$6)+($C$5:$C$960=""),0),0)),""))</f>
        <v/>
      </c>
      <c r="O36" s="1" t="str">
        <f>IF('01 Program Profile'!$E$5="","",IFERROR(INDEX($B$5:$B$960,MATCH(0,INDEX(COUNTIF($O$4:O35,$B$5:$B$960)+($A$5:$A$960&lt;&gt;'01 Program Profile'!$E$5)+($B$5:$B$960=""),0),0)),""))</f>
        <v/>
      </c>
      <c r="P36" s="79" t="str">
        <f>IFERROR(INDEX($A$5:$A$960,MATCH(0,INDEX(COUNTIF($P$4:P35,$A$5:$A$960)+($A$5:$A$960=""),0),0)),"")</f>
        <v>جامعة حفر الباطن</v>
      </c>
    </row>
    <row r="37" spans="1:16" ht="18.75">
      <c r="A37" s="74" t="s">
        <v>174</v>
      </c>
      <c r="B37" s="20" t="s">
        <v>245</v>
      </c>
      <c r="C37" s="20" t="s">
        <v>181</v>
      </c>
      <c r="D37" s="20" t="s">
        <v>251</v>
      </c>
      <c r="E37" s="20" t="s">
        <v>177</v>
      </c>
      <c r="F37" s="20" t="s">
        <v>178</v>
      </c>
      <c r="G37" s="75">
        <v>45901</v>
      </c>
      <c r="H37" s="75">
        <v>46629</v>
      </c>
      <c r="I37" s="76" t="s">
        <v>197</v>
      </c>
      <c r="J37" s="77" t="s">
        <v>252</v>
      </c>
      <c r="K37" s="1"/>
      <c r="L37" s="79" t="str">
        <f>IF(OR('01 Program Profile'!$E$5="",'01 Program Profile'!$E$6="",'01 Program Profile'!$E$7="",'01 Program Profile'!$E$8=""),"",IFERROR(INDEX($E$5:$E$960,MATCH(0,INDEX(COUNTIF($L$4:L36,$E$5:$E$960)+($A$5:$A$960&lt;&gt;'01 Program Profile'!$E$5)+($B$5:$B$960&lt;&gt;'01 Program Profile'!$E$6)+($C$5:$C$960&lt;&gt;'01 Program Profile'!$E$7)+($D$5:$D$960&lt;&gt;'01 Program Profile'!$E$8)+($E$5:$E$960=""),0),0)),""))</f>
        <v/>
      </c>
      <c r="M37" s="1" t="str">
        <f>IF(OR('01 Program Profile'!$E$5="",'01 Program Profile'!$E$6="",'01 Program Profile'!$E$7=""),"",IFERROR(INDEX($D$5:$D$960,MATCH(0,INDEX(COUNTIF($M$4:M36,$D$5:$D$960)+($A$5:$A$960&lt;&gt;'01 Program Profile'!$E$5)+($B$5:$B$960&lt;&gt;'01 Program Profile'!$E$6)+($C$5:$C$960&lt;&gt;'01 Program Profile'!$E$7)+($D$5:$D$960=""),0),0)),""))</f>
        <v/>
      </c>
      <c r="N37" s="79" t="str">
        <f>IF(OR('01 Program Profile'!$E$5="",'01 Program Profile'!$E$6=""),"",IFERROR(INDEX($C$5:$C$960,MATCH(0,INDEX(COUNTIF($N$4:N36,$C$5:$C$960)+($A$5:$A$960&lt;&gt;'01 Program Profile'!$E$5)+($B$5:$B$960&lt;&gt;'01 Program Profile'!$E$6)+($C$5:$C$960=""),0),0)),""))</f>
        <v/>
      </c>
      <c r="O37" s="1" t="str">
        <f>IF('01 Program Profile'!$E$5="","",IFERROR(INDEX($B$5:$B$960,MATCH(0,INDEX(COUNTIF($O$4:O36,$B$5:$B$960)+($A$5:$A$960&lt;&gt;'01 Program Profile'!$E$5)+($B$5:$B$960=""),0),0)),""))</f>
        <v/>
      </c>
      <c r="P37" s="79" t="str">
        <f>IFERROR(INDEX($A$5:$A$960,MATCH(0,INDEX(COUNTIF($P$4:P36,$A$5:$A$960)+($A$5:$A$960=""),0),0)),"")</f>
        <v>جامعة دار الحكمة</v>
      </c>
    </row>
    <row r="38" spans="1:16" ht="18.75">
      <c r="A38" s="74" t="s">
        <v>174</v>
      </c>
      <c r="B38" s="20" t="s">
        <v>253</v>
      </c>
      <c r="C38" s="20" t="s">
        <v>215</v>
      </c>
      <c r="D38" s="20" t="s">
        <v>254</v>
      </c>
      <c r="E38" s="20" t="s">
        <v>177</v>
      </c>
      <c r="F38" s="20" t="s">
        <v>185</v>
      </c>
      <c r="G38" s="75">
        <v>45931</v>
      </c>
      <c r="H38" s="75">
        <v>47756</v>
      </c>
      <c r="I38" s="76" t="s">
        <v>179</v>
      </c>
      <c r="J38" s="77" t="s">
        <v>255</v>
      </c>
      <c r="K38" s="1"/>
      <c r="L38" s="79" t="str">
        <f>IF(OR('01 Program Profile'!$E$5="",'01 Program Profile'!$E$6="",'01 Program Profile'!$E$7="",'01 Program Profile'!$E$8=""),"",IFERROR(INDEX($E$5:$E$960,MATCH(0,INDEX(COUNTIF($L$4:L37,$E$5:$E$960)+($A$5:$A$960&lt;&gt;'01 Program Profile'!$E$5)+($B$5:$B$960&lt;&gt;'01 Program Profile'!$E$6)+($C$5:$C$960&lt;&gt;'01 Program Profile'!$E$7)+($D$5:$D$960&lt;&gt;'01 Program Profile'!$E$8)+($E$5:$E$960=""),0),0)),""))</f>
        <v/>
      </c>
      <c r="M38" s="1" t="str">
        <f>IF(OR('01 Program Profile'!$E$5="",'01 Program Profile'!$E$6="",'01 Program Profile'!$E$7=""),"",IFERROR(INDEX($D$5:$D$960,MATCH(0,INDEX(COUNTIF($M$4:M37,$D$5:$D$960)+($A$5:$A$960&lt;&gt;'01 Program Profile'!$E$5)+($B$5:$B$960&lt;&gt;'01 Program Profile'!$E$6)+($C$5:$C$960&lt;&gt;'01 Program Profile'!$E$7)+($D$5:$D$960=""),0),0)),""))</f>
        <v/>
      </c>
      <c r="N38" s="79" t="str">
        <f>IF(OR('01 Program Profile'!$E$5="",'01 Program Profile'!$E$6=""),"",IFERROR(INDEX($C$5:$C$960,MATCH(0,INDEX(COUNTIF($N$4:N37,$C$5:$C$960)+($A$5:$A$960&lt;&gt;'01 Program Profile'!$E$5)+($B$5:$B$960&lt;&gt;'01 Program Profile'!$E$6)+($C$5:$C$960=""),0),0)),""))</f>
        <v/>
      </c>
      <c r="O38" s="1" t="str">
        <f>IF('01 Program Profile'!$E$5="","",IFERROR(INDEX($B$5:$B$960,MATCH(0,INDEX(COUNTIF($O$4:O37,$B$5:$B$960)+($A$5:$A$960&lt;&gt;'01 Program Profile'!$E$5)+($B$5:$B$960=""),0),0)),""))</f>
        <v/>
      </c>
      <c r="P38" s="79" t="str">
        <f>IFERROR(INDEX($A$5:$A$960,MATCH(0,INDEX(COUNTIF($P$4:P37,$A$5:$A$960)+($A$5:$A$960=""),0),0)),"")</f>
        <v>جامعة دار العلوم</v>
      </c>
    </row>
    <row r="39" spans="1:16" ht="18.75">
      <c r="A39" s="74" t="s">
        <v>174</v>
      </c>
      <c r="B39" s="20" t="s">
        <v>253</v>
      </c>
      <c r="C39" s="20" t="s">
        <v>181</v>
      </c>
      <c r="D39" s="20" t="s">
        <v>254</v>
      </c>
      <c r="E39" s="20" t="s">
        <v>177</v>
      </c>
      <c r="F39" s="20" t="s">
        <v>185</v>
      </c>
      <c r="G39" s="75">
        <v>45931</v>
      </c>
      <c r="H39" s="75">
        <v>47756</v>
      </c>
      <c r="I39" s="76" t="s">
        <v>179</v>
      </c>
      <c r="J39" s="77" t="s">
        <v>256</v>
      </c>
      <c r="K39" s="1"/>
      <c r="L39" s="79" t="str">
        <f>IF(OR('01 Program Profile'!$E$5="",'01 Program Profile'!$E$6="",'01 Program Profile'!$E$7="",'01 Program Profile'!$E$8=""),"",IFERROR(INDEX($E$5:$E$960,MATCH(0,INDEX(COUNTIF($L$4:L38,$E$5:$E$960)+($A$5:$A$960&lt;&gt;'01 Program Profile'!$E$5)+($B$5:$B$960&lt;&gt;'01 Program Profile'!$E$6)+($C$5:$C$960&lt;&gt;'01 Program Profile'!$E$7)+($D$5:$D$960&lt;&gt;'01 Program Profile'!$E$8)+($E$5:$E$960=""),0),0)),""))</f>
        <v/>
      </c>
      <c r="M39" s="1" t="str">
        <f>IF(OR('01 Program Profile'!$E$5="",'01 Program Profile'!$E$6="",'01 Program Profile'!$E$7=""),"",IFERROR(INDEX($D$5:$D$960,MATCH(0,INDEX(COUNTIF($M$4:M38,$D$5:$D$960)+($A$5:$A$960&lt;&gt;'01 Program Profile'!$E$5)+($B$5:$B$960&lt;&gt;'01 Program Profile'!$E$6)+($C$5:$C$960&lt;&gt;'01 Program Profile'!$E$7)+($D$5:$D$960=""),0),0)),""))</f>
        <v/>
      </c>
      <c r="N39" s="79" t="str">
        <f>IF(OR('01 Program Profile'!$E$5="",'01 Program Profile'!$E$6=""),"",IFERROR(INDEX($C$5:$C$960,MATCH(0,INDEX(COUNTIF($N$4:N38,$C$5:$C$960)+($A$5:$A$960&lt;&gt;'01 Program Profile'!$E$5)+($B$5:$B$960&lt;&gt;'01 Program Profile'!$E$6)+($C$5:$C$960=""),0),0)),""))</f>
        <v/>
      </c>
      <c r="O39" s="1" t="str">
        <f>IF('01 Program Profile'!$E$5="","",IFERROR(INDEX($B$5:$B$960,MATCH(0,INDEX(COUNTIF($O$4:O38,$B$5:$B$960)+($A$5:$A$960&lt;&gt;'01 Program Profile'!$E$5)+($B$5:$B$960=""),0),0)),""))</f>
        <v/>
      </c>
      <c r="P39" s="79" t="str">
        <f>IFERROR(INDEX($A$5:$A$960,MATCH(0,INDEX(COUNTIF($P$4:P38,$A$5:$A$960)+($A$5:$A$960=""),0),0)),"")</f>
        <v>جامعة رياض العلم</v>
      </c>
    </row>
    <row r="40" spans="1:16" ht="18.75">
      <c r="A40" s="74" t="s">
        <v>257</v>
      </c>
      <c r="B40" s="20" t="s">
        <v>258</v>
      </c>
      <c r="C40" s="20" t="s">
        <v>59</v>
      </c>
      <c r="D40" s="20" t="s">
        <v>259</v>
      </c>
      <c r="E40" s="20" t="s">
        <v>177</v>
      </c>
      <c r="F40" s="20" t="s">
        <v>178</v>
      </c>
      <c r="G40" s="75">
        <v>45717</v>
      </c>
      <c r="H40" s="75">
        <v>46446</v>
      </c>
      <c r="I40" s="76" t="s">
        <v>260</v>
      </c>
      <c r="J40" s="77" t="s">
        <v>261</v>
      </c>
      <c r="K40" s="1"/>
      <c r="L40" s="79" t="str">
        <f>IF(OR('01 Program Profile'!$E$5="",'01 Program Profile'!$E$6="",'01 Program Profile'!$E$7="",'01 Program Profile'!$E$8=""),"",IFERROR(INDEX($E$5:$E$960,MATCH(0,INDEX(COUNTIF($L$4:L39,$E$5:$E$960)+($A$5:$A$960&lt;&gt;'01 Program Profile'!$E$5)+($B$5:$B$960&lt;&gt;'01 Program Profile'!$E$6)+($C$5:$C$960&lt;&gt;'01 Program Profile'!$E$7)+($D$5:$D$960&lt;&gt;'01 Program Profile'!$E$8)+($E$5:$E$960=""),0),0)),""))</f>
        <v/>
      </c>
      <c r="M40" s="1" t="str">
        <f>IF(OR('01 Program Profile'!$E$5="",'01 Program Profile'!$E$6="",'01 Program Profile'!$E$7=""),"",IFERROR(INDEX($D$5:$D$960,MATCH(0,INDEX(COUNTIF($M$4:M39,$D$5:$D$960)+($A$5:$A$960&lt;&gt;'01 Program Profile'!$E$5)+($B$5:$B$960&lt;&gt;'01 Program Profile'!$E$6)+($C$5:$C$960&lt;&gt;'01 Program Profile'!$E$7)+($D$5:$D$960=""),0),0)),""))</f>
        <v/>
      </c>
      <c r="N40" s="79" t="str">
        <f>IF(OR('01 Program Profile'!$E$5="",'01 Program Profile'!$E$6=""),"",IFERROR(INDEX($C$5:$C$960,MATCH(0,INDEX(COUNTIF($N$4:N39,$C$5:$C$960)+($A$5:$A$960&lt;&gt;'01 Program Profile'!$E$5)+($B$5:$B$960&lt;&gt;'01 Program Profile'!$E$6)+($C$5:$C$960=""),0),0)),""))</f>
        <v/>
      </c>
      <c r="O40" s="1" t="str">
        <f>IF('01 Program Profile'!$E$5="","",IFERROR(INDEX($B$5:$B$960,MATCH(0,INDEX(COUNTIF($O$4:O39,$B$5:$B$960)+($A$5:$A$960&lt;&gt;'01 Program Profile'!$E$5)+($B$5:$B$960=""),0),0)),""))</f>
        <v/>
      </c>
      <c r="P40" s="79" t="str">
        <f>IFERROR(INDEX($A$5:$A$960,MATCH(0,INDEX(COUNTIF($P$4:P39,$A$5:$A$960)+($A$5:$A$960=""),0),0)),"")</f>
        <v>جامعة سليمان الراجحي</v>
      </c>
    </row>
    <row r="41" spans="1:16" ht="18.75">
      <c r="A41" s="74" t="s">
        <v>257</v>
      </c>
      <c r="B41" s="20" t="s">
        <v>258</v>
      </c>
      <c r="C41" s="20" t="s">
        <v>181</v>
      </c>
      <c r="D41" s="20" t="s">
        <v>262</v>
      </c>
      <c r="E41" s="20" t="s">
        <v>177</v>
      </c>
      <c r="F41" s="20" t="s">
        <v>178</v>
      </c>
      <c r="G41" s="75">
        <v>45717</v>
      </c>
      <c r="H41" s="75">
        <v>46446</v>
      </c>
      <c r="I41" s="76" t="s">
        <v>260</v>
      </c>
      <c r="J41" s="77" t="s">
        <v>263</v>
      </c>
      <c r="K41" s="1"/>
      <c r="L41" s="79" t="str">
        <f>IF(OR('01 Program Profile'!$E$5="",'01 Program Profile'!$E$6="",'01 Program Profile'!$E$7="",'01 Program Profile'!$E$8=""),"",IFERROR(INDEX($E$5:$E$960,MATCH(0,INDEX(COUNTIF($L$4:L40,$E$5:$E$960)+($A$5:$A$960&lt;&gt;'01 Program Profile'!$E$5)+($B$5:$B$960&lt;&gt;'01 Program Profile'!$E$6)+($C$5:$C$960&lt;&gt;'01 Program Profile'!$E$7)+($D$5:$D$960&lt;&gt;'01 Program Profile'!$E$8)+($E$5:$E$960=""),0),0)),""))</f>
        <v/>
      </c>
      <c r="M41" s="1" t="str">
        <f>IF(OR('01 Program Profile'!$E$5="",'01 Program Profile'!$E$6="",'01 Program Profile'!$E$7=""),"",IFERROR(INDEX($D$5:$D$960,MATCH(0,INDEX(COUNTIF($M$4:M40,$D$5:$D$960)+($A$5:$A$960&lt;&gt;'01 Program Profile'!$E$5)+($B$5:$B$960&lt;&gt;'01 Program Profile'!$E$6)+($C$5:$C$960&lt;&gt;'01 Program Profile'!$E$7)+($D$5:$D$960=""),0),0)),""))</f>
        <v/>
      </c>
      <c r="N41" s="79" t="str">
        <f>IF(OR('01 Program Profile'!$E$5="",'01 Program Profile'!$E$6=""),"",IFERROR(INDEX($C$5:$C$960,MATCH(0,INDEX(COUNTIF($N$4:N40,$C$5:$C$960)+($A$5:$A$960&lt;&gt;'01 Program Profile'!$E$5)+($B$5:$B$960&lt;&gt;'01 Program Profile'!$E$6)+($C$5:$C$960=""),0),0)),""))</f>
        <v/>
      </c>
      <c r="O41" s="1" t="str">
        <f>IF('01 Program Profile'!$E$5="","",IFERROR(INDEX($B$5:$B$960,MATCH(0,INDEX(COUNTIF($O$4:O40,$B$5:$B$960)+($A$5:$A$960&lt;&gt;'01 Program Profile'!$E$5)+($B$5:$B$960=""),0),0)),""))</f>
        <v/>
      </c>
      <c r="P41" s="79" t="str">
        <f>IFERROR(INDEX($A$5:$A$960,MATCH(0,INDEX(COUNTIF($P$4:P40,$A$5:$A$960)+($A$5:$A$960=""),0),0)),"")</f>
        <v>جامعة شقراء</v>
      </c>
    </row>
    <row r="42" spans="1:16" ht="18.75">
      <c r="A42" s="74" t="s">
        <v>257</v>
      </c>
      <c r="B42" s="20" t="s">
        <v>264</v>
      </c>
      <c r="C42" s="20" t="s">
        <v>181</v>
      </c>
      <c r="D42" s="20" t="s">
        <v>265</v>
      </c>
      <c r="E42" s="20" t="s">
        <v>177</v>
      </c>
      <c r="F42" s="20" t="s">
        <v>178</v>
      </c>
      <c r="G42" s="75">
        <v>45717</v>
      </c>
      <c r="H42" s="75">
        <v>46446</v>
      </c>
      <c r="I42" s="76" t="s">
        <v>266</v>
      </c>
      <c r="J42" s="77" t="s">
        <v>267</v>
      </c>
      <c r="K42" s="1"/>
      <c r="L42" s="79" t="str">
        <f>IF(OR('01 Program Profile'!$E$5="",'01 Program Profile'!$E$6="",'01 Program Profile'!$E$7="",'01 Program Profile'!$E$8=""),"",IFERROR(INDEX($E$5:$E$960,MATCH(0,INDEX(COUNTIF($L$4:L41,$E$5:$E$960)+($A$5:$A$960&lt;&gt;'01 Program Profile'!$E$5)+($B$5:$B$960&lt;&gt;'01 Program Profile'!$E$6)+($C$5:$C$960&lt;&gt;'01 Program Profile'!$E$7)+($D$5:$D$960&lt;&gt;'01 Program Profile'!$E$8)+($E$5:$E$960=""),0),0)),""))</f>
        <v/>
      </c>
      <c r="M42" s="1" t="str">
        <f>IF(OR('01 Program Profile'!$E$5="",'01 Program Profile'!$E$6="",'01 Program Profile'!$E$7=""),"",IFERROR(INDEX($D$5:$D$960,MATCH(0,INDEX(COUNTIF($M$4:M41,$D$5:$D$960)+($A$5:$A$960&lt;&gt;'01 Program Profile'!$E$5)+($B$5:$B$960&lt;&gt;'01 Program Profile'!$E$6)+($C$5:$C$960&lt;&gt;'01 Program Profile'!$E$7)+($D$5:$D$960=""),0),0)),""))</f>
        <v/>
      </c>
      <c r="N42" s="79" t="str">
        <f>IF(OR('01 Program Profile'!$E$5="",'01 Program Profile'!$E$6=""),"",IFERROR(INDEX($C$5:$C$960,MATCH(0,INDEX(COUNTIF($N$4:N41,$C$5:$C$960)+($A$5:$A$960&lt;&gt;'01 Program Profile'!$E$5)+($B$5:$B$960&lt;&gt;'01 Program Profile'!$E$6)+($C$5:$C$960=""),0),0)),""))</f>
        <v/>
      </c>
      <c r="O42" s="1" t="str">
        <f>IF('01 Program Profile'!$E$5="","",IFERROR(INDEX($B$5:$B$960,MATCH(0,INDEX(COUNTIF($O$4:O41,$B$5:$B$960)+($A$5:$A$960&lt;&gt;'01 Program Profile'!$E$5)+($B$5:$B$960=""),0),0)),""))</f>
        <v/>
      </c>
      <c r="P42" s="79" t="str">
        <f>IFERROR(INDEX($A$5:$A$960,MATCH(0,INDEX(COUNTIF($P$4:P41,$A$5:$A$960)+($A$5:$A$960=""),0),0)),"")</f>
        <v>جامعة طيبة</v>
      </c>
    </row>
    <row r="43" spans="1:16" ht="18.75">
      <c r="A43" s="74" t="s">
        <v>268</v>
      </c>
      <c r="B43" s="20" t="s">
        <v>269</v>
      </c>
      <c r="C43" s="20" t="s">
        <v>59</v>
      </c>
      <c r="D43" s="20" t="s">
        <v>270</v>
      </c>
      <c r="E43" s="20" t="s">
        <v>177</v>
      </c>
      <c r="F43" s="20" t="s">
        <v>178</v>
      </c>
      <c r="G43" s="75">
        <v>45748</v>
      </c>
      <c r="H43" s="75">
        <v>46476</v>
      </c>
      <c r="I43" s="76" t="s">
        <v>197</v>
      </c>
      <c r="J43" s="77" t="s">
        <v>271</v>
      </c>
      <c r="K43" s="1"/>
      <c r="L43" s="79" t="str">
        <f>IF(OR('01 Program Profile'!$E$5="",'01 Program Profile'!$E$6="",'01 Program Profile'!$E$7="",'01 Program Profile'!$E$8=""),"",IFERROR(INDEX($E$5:$E$960,MATCH(0,INDEX(COUNTIF($L$4:L42,$E$5:$E$960)+($A$5:$A$960&lt;&gt;'01 Program Profile'!$E$5)+($B$5:$B$960&lt;&gt;'01 Program Profile'!$E$6)+($C$5:$C$960&lt;&gt;'01 Program Profile'!$E$7)+($D$5:$D$960&lt;&gt;'01 Program Profile'!$E$8)+($E$5:$E$960=""),0),0)),""))</f>
        <v/>
      </c>
      <c r="M43" s="1" t="str">
        <f>IF(OR('01 Program Profile'!$E$5="",'01 Program Profile'!$E$6="",'01 Program Profile'!$E$7=""),"",IFERROR(INDEX($D$5:$D$960,MATCH(0,INDEX(COUNTIF($M$4:M42,$D$5:$D$960)+($A$5:$A$960&lt;&gt;'01 Program Profile'!$E$5)+($B$5:$B$960&lt;&gt;'01 Program Profile'!$E$6)+($C$5:$C$960&lt;&gt;'01 Program Profile'!$E$7)+($D$5:$D$960=""),0),0)),""))</f>
        <v/>
      </c>
      <c r="N43" s="79" t="str">
        <f>IF(OR('01 Program Profile'!$E$5="",'01 Program Profile'!$E$6=""),"",IFERROR(INDEX($C$5:$C$960,MATCH(0,INDEX(COUNTIF($N$4:N42,$C$5:$C$960)+($A$5:$A$960&lt;&gt;'01 Program Profile'!$E$5)+($B$5:$B$960&lt;&gt;'01 Program Profile'!$E$6)+($C$5:$C$960=""),0),0)),""))</f>
        <v/>
      </c>
      <c r="O43" s="1" t="str">
        <f>IF('01 Program Profile'!$E$5="","",IFERROR(INDEX($B$5:$B$960,MATCH(0,INDEX(COUNTIF($O$4:O42,$B$5:$B$960)+($A$5:$A$960&lt;&gt;'01 Program Profile'!$E$5)+($B$5:$B$960=""),0),0)),""))</f>
        <v/>
      </c>
      <c r="P43" s="79" t="str">
        <f>IFERROR(INDEX($A$5:$A$960,MATCH(0,INDEX(COUNTIF($P$4:P42,$A$5:$A$960)+($A$5:$A$960=""),0),0)),"")</f>
        <v>جامعة عفت</v>
      </c>
    </row>
    <row r="44" spans="1:16" ht="18.75">
      <c r="A44" s="74" t="s">
        <v>268</v>
      </c>
      <c r="B44" s="20" t="s">
        <v>269</v>
      </c>
      <c r="C44" s="20" t="s">
        <v>59</v>
      </c>
      <c r="D44" s="20" t="s">
        <v>272</v>
      </c>
      <c r="E44" s="20" t="s">
        <v>177</v>
      </c>
      <c r="F44" s="20" t="s">
        <v>185</v>
      </c>
      <c r="G44" s="75">
        <v>45658</v>
      </c>
      <c r="H44" s="75">
        <v>47483</v>
      </c>
      <c r="I44" s="76" t="s">
        <v>197</v>
      </c>
      <c r="J44" s="77" t="s">
        <v>273</v>
      </c>
      <c r="K44" s="1"/>
      <c r="L44" s="79" t="str">
        <f>IF(OR('01 Program Profile'!$E$5="",'01 Program Profile'!$E$6="",'01 Program Profile'!$E$7="",'01 Program Profile'!$E$8=""),"",IFERROR(INDEX($E$5:$E$960,MATCH(0,INDEX(COUNTIF($L$4:L43,$E$5:$E$960)+($A$5:$A$960&lt;&gt;'01 Program Profile'!$E$5)+($B$5:$B$960&lt;&gt;'01 Program Profile'!$E$6)+($C$5:$C$960&lt;&gt;'01 Program Profile'!$E$7)+($D$5:$D$960&lt;&gt;'01 Program Profile'!$E$8)+($E$5:$E$960=""),0),0)),""))</f>
        <v/>
      </c>
      <c r="M44" s="1" t="str">
        <f>IF(OR('01 Program Profile'!$E$5="",'01 Program Profile'!$E$6="",'01 Program Profile'!$E$7=""),"",IFERROR(INDEX($D$5:$D$960,MATCH(0,INDEX(COUNTIF($M$4:M43,$D$5:$D$960)+($A$5:$A$960&lt;&gt;'01 Program Profile'!$E$5)+($B$5:$B$960&lt;&gt;'01 Program Profile'!$E$6)+($C$5:$C$960&lt;&gt;'01 Program Profile'!$E$7)+($D$5:$D$960=""),0),0)),""))</f>
        <v/>
      </c>
      <c r="N44" s="79" t="str">
        <f>IF(OR('01 Program Profile'!$E$5="",'01 Program Profile'!$E$6=""),"",IFERROR(INDEX($C$5:$C$960,MATCH(0,INDEX(COUNTIF($N$4:N43,$C$5:$C$960)+($A$5:$A$960&lt;&gt;'01 Program Profile'!$E$5)+($B$5:$B$960&lt;&gt;'01 Program Profile'!$E$6)+($C$5:$C$960=""),0),0)),""))</f>
        <v/>
      </c>
      <c r="O44" s="1" t="str">
        <f>IF('01 Program Profile'!$E$5="","",IFERROR(INDEX($B$5:$B$960,MATCH(0,INDEX(COUNTIF($O$4:O43,$B$5:$B$960)+($A$5:$A$960&lt;&gt;'01 Program Profile'!$E$5)+($B$5:$B$960=""),0),0)),""))</f>
        <v/>
      </c>
      <c r="P44" s="79" t="str">
        <f>IFERROR(INDEX($A$5:$A$960,MATCH(0,INDEX(COUNTIF($P$4:P43,$A$5:$A$960)+($A$5:$A$960=""),0),0)),"")</f>
        <v>جامعة نجران</v>
      </c>
    </row>
    <row r="45" spans="1:16" ht="18.75">
      <c r="A45" s="74" t="s">
        <v>268</v>
      </c>
      <c r="B45" s="20" t="s">
        <v>269</v>
      </c>
      <c r="C45" s="20" t="s">
        <v>59</v>
      </c>
      <c r="D45" s="20" t="s">
        <v>274</v>
      </c>
      <c r="E45" s="20" t="s">
        <v>177</v>
      </c>
      <c r="F45" s="20" t="s">
        <v>185</v>
      </c>
      <c r="G45" s="75">
        <v>43965</v>
      </c>
      <c r="H45" s="75">
        <v>46478</v>
      </c>
      <c r="I45" s="76" t="s">
        <v>197</v>
      </c>
      <c r="J45" s="77" t="s">
        <v>275</v>
      </c>
      <c r="K45" s="1"/>
      <c r="L45" s="79" t="str">
        <f>IF(OR('01 Program Profile'!$E$5="",'01 Program Profile'!$E$6="",'01 Program Profile'!$E$7="",'01 Program Profile'!$E$8=""),"",IFERROR(INDEX($E$5:$E$960,MATCH(0,INDEX(COUNTIF($L$4:L44,$E$5:$E$960)+($A$5:$A$960&lt;&gt;'01 Program Profile'!$E$5)+($B$5:$B$960&lt;&gt;'01 Program Profile'!$E$6)+($C$5:$C$960&lt;&gt;'01 Program Profile'!$E$7)+($D$5:$D$960&lt;&gt;'01 Program Profile'!$E$8)+($E$5:$E$960=""),0),0)),""))</f>
        <v/>
      </c>
      <c r="M45" s="1" t="str">
        <f>IF(OR('01 Program Profile'!$E$5="",'01 Program Profile'!$E$6="",'01 Program Profile'!$E$7=""),"",IFERROR(INDEX($D$5:$D$960,MATCH(0,INDEX(COUNTIF($M$4:M44,$D$5:$D$960)+($A$5:$A$960&lt;&gt;'01 Program Profile'!$E$5)+($B$5:$B$960&lt;&gt;'01 Program Profile'!$E$6)+($C$5:$C$960&lt;&gt;'01 Program Profile'!$E$7)+($D$5:$D$960=""),0),0)),""))</f>
        <v/>
      </c>
      <c r="N45" s="79" t="str">
        <f>IF(OR('01 Program Profile'!$E$5="",'01 Program Profile'!$E$6=""),"",IFERROR(INDEX($C$5:$C$960,MATCH(0,INDEX(COUNTIF($N$4:N44,$C$5:$C$960)+($A$5:$A$960&lt;&gt;'01 Program Profile'!$E$5)+($B$5:$B$960&lt;&gt;'01 Program Profile'!$E$6)+($C$5:$C$960=""),0),0)),""))</f>
        <v/>
      </c>
      <c r="O45" s="1" t="str">
        <f>IF('01 Program Profile'!$E$5="","",IFERROR(INDEX($B$5:$B$960,MATCH(0,INDEX(COUNTIF($O$4:O44,$B$5:$B$960)+($A$5:$A$960&lt;&gt;'01 Program Profile'!$E$5)+($B$5:$B$960=""),0),0)),""))</f>
        <v/>
      </c>
      <c r="P45" s="79" t="str">
        <f>IFERROR(INDEX($A$5:$A$960,MATCH(0,INDEX(COUNTIF($P$4:P44,$A$5:$A$960)+($A$5:$A$960=""),0),0)),"")</f>
        <v>كليات الجبيل الصناعية</v>
      </c>
    </row>
    <row r="46" spans="1:16" ht="18.75">
      <c r="A46" s="74" t="s">
        <v>268</v>
      </c>
      <c r="B46" s="20" t="s">
        <v>269</v>
      </c>
      <c r="C46" s="20" t="s">
        <v>59</v>
      </c>
      <c r="D46" s="20" t="s">
        <v>239</v>
      </c>
      <c r="E46" s="20" t="s">
        <v>177</v>
      </c>
      <c r="F46" s="20" t="s">
        <v>185</v>
      </c>
      <c r="G46" s="75">
        <v>43952</v>
      </c>
      <c r="H46" s="75">
        <v>46478</v>
      </c>
      <c r="I46" s="76" t="s">
        <v>179</v>
      </c>
      <c r="J46" s="77" t="s">
        <v>276</v>
      </c>
      <c r="K46" s="1"/>
      <c r="L46" s="79" t="str">
        <f>IF(OR('01 Program Profile'!$E$5="",'01 Program Profile'!$E$6="",'01 Program Profile'!$E$7="",'01 Program Profile'!$E$8=""),"",IFERROR(INDEX($E$5:$E$960,MATCH(0,INDEX(COUNTIF($L$4:L45,$E$5:$E$960)+($A$5:$A$960&lt;&gt;'01 Program Profile'!$E$5)+($B$5:$B$960&lt;&gt;'01 Program Profile'!$E$6)+($C$5:$C$960&lt;&gt;'01 Program Profile'!$E$7)+($D$5:$D$960&lt;&gt;'01 Program Profile'!$E$8)+($E$5:$E$960=""),0),0)),""))</f>
        <v/>
      </c>
      <c r="M46" s="1" t="str">
        <f>IF(OR('01 Program Profile'!$E$5="",'01 Program Profile'!$E$6="",'01 Program Profile'!$E$7=""),"",IFERROR(INDEX($D$5:$D$960,MATCH(0,INDEX(COUNTIF($M$4:M45,$D$5:$D$960)+($A$5:$A$960&lt;&gt;'01 Program Profile'!$E$5)+($B$5:$B$960&lt;&gt;'01 Program Profile'!$E$6)+($C$5:$C$960&lt;&gt;'01 Program Profile'!$E$7)+($D$5:$D$960=""),0),0)),""))</f>
        <v/>
      </c>
      <c r="N46" s="79" t="str">
        <f>IF(OR('01 Program Profile'!$E$5="",'01 Program Profile'!$E$6=""),"",IFERROR(INDEX($C$5:$C$960,MATCH(0,INDEX(COUNTIF($N$4:N45,$C$5:$C$960)+($A$5:$A$960&lt;&gt;'01 Program Profile'!$E$5)+($B$5:$B$960&lt;&gt;'01 Program Profile'!$E$6)+($C$5:$C$960=""),0),0)),""))</f>
        <v/>
      </c>
      <c r="O46" s="1" t="str">
        <f>IF('01 Program Profile'!$E$5="","",IFERROR(INDEX($B$5:$B$960,MATCH(0,INDEX(COUNTIF($O$4:O45,$B$5:$B$960)+($A$5:$A$960&lt;&gt;'01 Program Profile'!$E$5)+($B$5:$B$960=""),0),0)),""))</f>
        <v/>
      </c>
      <c r="P46" s="79" t="str">
        <f>IFERROR(INDEX($A$5:$A$960,MATCH(0,INDEX(COUNTIF($P$4:P45,$A$5:$A$960)+($A$5:$A$960=""),0),0)),"")</f>
        <v>كليات الرؤية</v>
      </c>
    </row>
    <row r="47" spans="1:16" ht="18.75">
      <c r="A47" s="74" t="s">
        <v>268</v>
      </c>
      <c r="B47" s="20" t="s">
        <v>269</v>
      </c>
      <c r="C47" s="20" t="s">
        <v>59</v>
      </c>
      <c r="D47" s="20" t="s">
        <v>277</v>
      </c>
      <c r="E47" s="20" t="s">
        <v>177</v>
      </c>
      <c r="F47" s="20" t="s">
        <v>185</v>
      </c>
      <c r="G47" s="75">
        <v>45413</v>
      </c>
      <c r="H47" s="75">
        <v>47238</v>
      </c>
      <c r="I47" s="76" t="s">
        <v>197</v>
      </c>
      <c r="J47" s="77" t="s">
        <v>278</v>
      </c>
      <c r="K47" s="1"/>
      <c r="L47" s="79" t="str">
        <f>IF(OR('01 Program Profile'!$E$5="",'01 Program Profile'!$E$6="",'01 Program Profile'!$E$7="",'01 Program Profile'!$E$8=""),"",IFERROR(INDEX($E$5:$E$960,MATCH(0,INDEX(COUNTIF($L$4:L46,$E$5:$E$960)+($A$5:$A$960&lt;&gt;'01 Program Profile'!$E$5)+($B$5:$B$960&lt;&gt;'01 Program Profile'!$E$6)+($C$5:$C$960&lt;&gt;'01 Program Profile'!$E$7)+($D$5:$D$960&lt;&gt;'01 Program Profile'!$E$8)+($E$5:$E$960=""),0),0)),""))</f>
        <v/>
      </c>
      <c r="M47" s="1" t="str">
        <f>IF(OR('01 Program Profile'!$E$5="",'01 Program Profile'!$E$6="",'01 Program Profile'!$E$7=""),"",IFERROR(INDEX($D$5:$D$960,MATCH(0,INDEX(COUNTIF($M$4:M46,$D$5:$D$960)+($A$5:$A$960&lt;&gt;'01 Program Profile'!$E$5)+($B$5:$B$960&lt;&gt;'01 Program Profile'!$E$6)+($C$5:$C$960&lt;&gt;'01 Program Profile'!$E$7)+($D$5:$D$960=""),0),0)),""))</f>
        <v/>
      </c>
      <c r="N47" s="79" t="str">
        <f>IF(OR('01 Program Profile'!$E$5="",'01 Program Profile'!$E$6=""),"",IFERROR(INDEX($C$5:$C$960,MATCH(0,INDEX(COUNTIF($N$4:N46,$C$5:$C$960)+($A$5:$A$960&lt;&gt;'01 Program Profile'!$E$5)+($B$5:$B$960&lt;&gt;'01 Program Profile'!$E$6)+($C$5:$C$960=""),0),0)),""))</f>
        <v/>
      </c>
      <c r="O47" s="1" t="str">
        <f>IF('01 Program Profile'!$E$5="","",IFERROR(INDEX($B$5:$B$960,MATCH(0,INDEX(COUNTIF($O$4:O46,$B$5:$B$960)+($A$5:$A$960&lt;&gt;'01 Program Profile'!$E$5)+($B$5:$B$960=""),0),0)),""))</f>
        <v/>
      </c>
      <c r="P47" s="79" t="str">
        <f>IFERROR(INDEX($A$5:$A$960,MATCH(0,INDEX(COUNTIF($P$4:P46,$A$5:$A$960)+($A$5:$A$960=""),0),0)),"")</f>
        <v>كليات الرؤية بالرياض</v>
      </c>
    </row>
    <row r="48" spans="1:16" ht="18.75">
      <c r="A48" s="74" t="s">
        <v>268</v>
      </c>
      <c r="B48" s="20" t="s">
        <v>269</v>
      </c>
      <c r="C48" s="20" t="s">
        <v>181</v>
      </c>
      <c r="D48" s="20" t="s">
        <v>279</v>
      </c>
      <c r="E48" s="20" t="s">
        <v>177</v>
      </c>
      <c r="F48" s="20" t="s">
        <v>185</v>
      </c>
      <c r="G48" s="75">
        <v>45778</v>
      </c>
      <c r="H48" s="75">
        <v>47603</v>
      </c>
      <c r="I48" s="76" t="s">
        <v>179</v>
      </c>
      <c r="J48" s="77" t="s">
        <v>280</v>
      </c>
      <c r="K48" s="1"/>
      <c r="L48" s="79" t="str">
        <f>IF(OR('01 Program Profile'!$E$5="",'01 Program Profile'!$E$6="",'01 Program Profile'!$E$7="",'01 Program Profile'!$E$8=""),"",IFERROR(INDEX($E$5:$E$960,MATCH(0,INDEX(COUNTIF($L$4:L47,$E$5:$E$960)+($A$5:$A$960&lt;&gt;'01 Program Profile'!$E$5)+($B$5:$B$960&lt;&gt;'01 Program Profile'!$E$6)+($C$5:$C$960&lt;&gt;'01 Program Profile'!$E$7)+($D$5:$D$960&lt;&gt;'01 Program Profile'!$E$8)+($E$5:$E$960=""),0),0)),""))</f>
        <v/>
      </c>
      <c r="M48" s="1" t="str">
        <f>IF(OR('01 Program Profile'!$E$5="",'01 Program Profile'!$E$6="",'01 Program Profile'!$E$7=""),"",IFERROR(INDEX($D$5:$D$960,MATCH(0,INDEX(COUNTIF($M$4:M47,$D$5:$D$960)+($A$5:$A$960&lt;&gt;'01 Program Profile'!$E$5)+($B$5:$B$960&lt;&gt;'01 Program Profile'!$E$6)+($C$5:$C$960&lt;&gt;'01 Program Profile'!$E$7)+($D$5:$D$960=""),0),0)),""))</f>
        <v/>
      </c>
      <c r="N48" s="79" t="str">
        <f>IF(OR('01 Program Profile'!$E$5="",'01 Program Profile'!$E$6=""),"",IFERROR(INDEX($C$5:$C$960,MATCH(0,INDEX(COUNTIF($N$4:N47,$C$5:$C$960)+($A$5:$A$960&lt;&gt;'01 Program Profile'!$E$5)+($B$5:$B$960&lt;&gt;'01 Program Profile'!$E$6)+($C$5:$C$960=""),0),0)),""))</f>
        <v/>
      </c>
      <c r="O48" s="1" t="str">
        <f>IF('01 Program Profile'!$E$5="","",IFERROR(INDEX($B$5:$B$960,MATCH(0,INDEX(COUNTIF($O$4:O47,$B$5:$B$960)+($A$5:$A$960&lt;&gt;'01 Program Profile'!$E$5)+($B$5:$B$960=""),0),0)),""))</f>
        <v/>
      </c>
      <c r="P48" s="79" t="str">
        <f>IFERROR(INDEX($A$5:$A$960,MATCH(0,INDEX(COUNTIF($P$4:P47,$A$5:$A$960)+($A$5:$A$960=""),0),0)),"")</f>
        <v>كليات الشرق العربي</v>
      </c>
    </row>
    <row r="49" spans="1:16" ht="18.75">
      <c r="A49" s="74" t="s">
        <v>268</v>
      </c>
      <c r="B49" s="20" t="s">
        <v>269</v>
      </c>
      <c r="C49" s="20" t="s">
        <v>181</v>
      </c>
      <c r="D49" s="20" t="s">
        <v>281</v>
      </c>
      <c r="E49" s="20" t="s">
        <v>177</v>
      </c>
      <c r="F49" s="20" t="s">
        <v>185</v>
      </c>
      <c r="G49" s="75">
        <v>45658</v>
      </c>
      <c r="H49" s="75">
        <v>47483</v>
      </c>
      <c r="I49" s="76" t="s">
        <v>197</v>
      </c>
      <c r="J49" s="77" t="s">
        <v>282</v>
      </c>
      <c r="K49" s="1"/>
      <c r="L49" s="79" t="str">
        <f>IF(OR('01 Program Profile'!$E$5="",'01 Program Profile'!$E$6="",'01 Program Profile'!$E$7="",'01 Program Profile'!$E$8=""),"",IFERROR(INDEX($E$5:$E$960,MATCH(0,INDEX(COUNTIF($L$4:L48,$E$5:$E$960)+($A$5:$A$960&lt;&gt;'01 Program Profile'!$E$5)+($B$5:$B$960&lt;&gt;'01 Program Profile'!$E$6)+($C$5:$C$960&lt;&gt;'01 Program Profile'!$E$7)+($D$5:$D$960&lt;&gt;'01 Program Profile'!$E$8)+($E$5:$E$960=""),0),0)),""))</f>
        <v/>
      </c>
      <c r="M49" s="1" t="str">
        <f>IF(OR('01 Program Profile'!$E$5="",'01 Program Profile'!$E$6="",'01 Program Profile'!$E$7=""),"",IFERROR(INDEX($D$5:$D$960,MATCH(0,INDEX(COUNTIF($M$4:M48,$D$5:$D$960)+($A$5:$A$960&lt;&gt;'01 Program Profile'!$E$5)+($B$5:$B$960&lt;&gt;'01 Program Profile'!$E$6)+($C$5:$C$960&lt;&gt;'01 Program Profile'!$E$7)+($D$5:$D$960=""),0),0)),""))</f>
        <v/>
      </c>
      <c r="N49" s="79" t="str">
        <f>IF(OR('01 Program Profile'!$E$5="",'01 Program Profile'!$E$6=""),"",IFERROR(INDEX($C$5:$C$960,MATCH(0,INDEX(COUNTIF($N$4:N48,$C$5:$C$960)+($A$5:$A$960&lt;&gt;'01 Program Profile'!$E$5)+($B$5:$B$960&lt;&gt;'01 Program Profile'!$E$6)+($C$5:$C$960=""),0),0)),""))</f>
        <v/>
      </c>
      <c r="O49" s="1" t="str">
        <f>IF('01 Program Profile'!$E$5="","",IFERROR(INDEX($B$5:$B$960,MATCH(0,INDEX(COUNTIF($O$4:O48,$B$5:$B$960)+($A$5:$A$960&lt;&gt;'01 Program Profile'!$E$5)+($B$5:$B$960=""),0),0)),""))</f>
        <v/>
      </c>
      <c r="P49" s="79" t="str">
        <f>IFERROR(INDEX($A$5:$A$960,MATCH(0,INDEX(COUNTIF($P$4:P48,$A$5:$A$960)+($A$5:$A$960=""),0),0)),"")</f>
        <v>كلية ابن سينا الأهلية  للعلوم الطبية بجدة</v>
      </c>
    </row>
    <row r="50" spans="1:16" ht="18.75">
      <c r="A50" s="74" t="s">
        <v>268</v>
      </c>
      <c r="B50" s="20" t="s">
        <v>283</v>
      </c>
      <c r="C50" s="20" t="s">
        <v>181</v>
      </c>
      <c r="D50" s="20" t="s">
        <v>284</v>
      </c>
      <c r="E50" s="20" t="s">
        <v>177</v>
      </c>
      <c r="F50" s="20" t="s">
        <v>185</v>
      </c>
      <c r="G50" s="75">
        <v>45748</v>
      </c>
      <c r="H50" s="75">
        <v>47572</v>
      </c>
      <c r="I50" s="76" t="s">
        <v>197</v>
      </c>
      <c r="J50" s="77" t="s">
        <v>285</v>
      </c>
      <c r="K50" s="1"/>
      <c r="L50" s="79" t="str">
        <f>IF(OR('01 Program Profile'!$E$5="",'01 Program Profile'!$E$6="",'01 Program Profile'!$E$7="",'01 Program Profile'!$E$8=""),"",IFERROR(INDEX($E$5:$E$960,MATCH(0,INDEX(COUNTIF($L$4:L49,$E$5:$E$960)+($A$5:$A$960&lt;&gt;'01 Program Profile'!$E$5)+($B$5:$B$960&lt;&gt;'01 Program Profile'!$E$6)+($C$5:$C$960&lt;&gt;'01 Program Profile'!$E$7)+($D$5:$D$960&lt;&gt;'01 Program Profile'!$E$8)+($E$5:$E$960=""),0),0)),""))</f>
        <v/>
      </c>
      <c r="M50" s="1" t="str">
        <f>IF(OR('01 Program Profile'!$E$5="",'01 Program Profile'!$E$6="",'01 Program Profile'!$E$7=""),"",IFERROR(INDEX($D$5:$D$960,MATCH(0,INDEX(COUNTIF($M$4:M49,$D$5:$D$960)+($A$5:$A$960&lt;&gt;'01 Program Profile'!$E$5)+($B$5:$B$960&lt;&gt;'01 Program Profile'!$E$6)+($C$5:$C$960&lt;&gt;'01 Program Profile'!$E$7)+($D$5:$D$960=""),0),0)),""))</f>
        <v/>
      </c>
      <c r="N50" s="79" t="str">
        <f>IF(OR('01 Program Profile'!$E$5="",'01 Program Profile'!$E$6=""),"",IFERROR(INDEX($C$5:$C$960,MATCH(0,INDEX(COUNTIF($N$4:N49,$C$5:$C$960)+($A$5:$A$960&lt;&gt;'01 Program Profile'!$E$5)+($B$5:$B$960&lt;&gt;'01 Program Profile'!$E$6)+($C$5:$C$960=""),0),0)),""))</f>
        <v/>
      </c>
      <c r="O50" s="1" t="str">
        <f>IF('01 Program Profile'!$E$5="","",IFERROR(INDEX($B$5:$B$960,MATCH(0,INDEX(COUNTIF($O$4:O49,$B$5:$B$960)+($A$5:$A$960&lt;&gt;'01 Program Profile'!$E$5)+($B$5:$B$960=""),0),0)),""))</f>
        <v/>
      </c>
      <c r="P50" s="79" t="str">
        <f>IFERROR(INDEX($A$5:$A$960,MATCH(0,INDEX(COUNTIF($P$4:P49,$A$5:$A$960)+($A$5:$A$960=""),0),0)),"")</f>
        <v>كلية البترجي الطبية للعلوم والتكنولوجيا</v>
      </c>
    </row>
    <row r="51" spans="1:16" ht="18.75">
      <c r="A51" s="74" t="s">
        <v>268</v>
      </c>
      <c r="B51" s="20" t="s">
        <v>283</v>
      </c>
      <c r="C51" s="20" t="s">
        <v>181</v>
      </c>
      <c r="D51" s="20" t="s">
        <v>286</v>
      </c>
      <c r="E51" s="20" t="s">
        <v>177</v>
      </c>
      <c r="F51" s="20" t="s">
        <v>185</v>
      </c>
      <c r="G51" s="75">
        <v>45901</v>
      </c>
      <c r="H51" s="75">
        <v>47725</v>
      </c>
      <c r="I51" s="76" t="s">
        <v>197</v>
      </c>
      <c r="J51" s="77" t="s">
        <v>287</v>
      </c>
      <c r="K51" s="1"/>
      <c r="L51" s="79" t="str">
        <f>IF(OR('01 Program Profile'!$E$5="",'01 Program Profile'!$E$6="",'01 Program Profile'!$E$7="",'01 Program Profile'!$E$8=""),"",IFERROR(INDEX($E$5:$E$960,MATCH(0,INDEX(COUNTIF($L$4:L50,$E$5:$E$960)+($A$5:$A$960&lt;&gt;'01 Program Profile'!$E$5)+($B$5:$B$960&lt;&gt;'01 Program Profile'!$E$6)+($C$5:$C$960&lt;&gt;'01 Program Profile'!$E$7)+($D$5:$D$960&lt;&gt;'01 Program Profile'!$E$8)+($E$5:$E$960=""),0),0)),""))</f>
        <v/>
      </c>
      <c r="M51" s="1" t="str">
        <f>IF(OR('01 Program Profile'!$E$5="",'01 Program Profile'!$E$6="",'01 Program Profile'!$E$7=""),"",IFERROR(INDEX($D$5:$D$960,MATCH(0,INDEX(COUNTIF($M$4:M50,$D$5:$D$960)+($A$5:$A$960&lt;&gt;'01 Program Profile'!$E$5)+($B$5:$B$960&lt;&gt;'01 Program Profile'!$E$6)+($C$5:$C$960&lt;&gt;'01 Program Profile'!$E$7)+($D$5:$D$960=""),0),0)),""))</f>
        <v/>
      </c>
      <c r="N51" s="79" t="str">
        <f>IF(OR('01 Program Profile'!$E$5="",'01 Program Profile'!$E$6=""),"",IFERROR(INDEX($C$5:$C$960,MATCH(0,INDEX(COUNTIF($N$4:N50,$C$5:$C$960)+($A$5:$A$960&lt;&gt;'01 Program Profile'!$E$5)+($B$5:$B$960&lt;&gt;'01 Program Profile'!$E$6)+($C$5:$C$960=""),0),0)),""))</f>
        <v/>
      </c>
      <c r="O51" s="1" t="str">
        <f>IF('01 Program Profile'!$E$5="","",IFERROR(INDEX($B$5:$B$960,MATCH(0,INDEX(COUNTIF($O$4:O50,$B$5:$B$960)+($A$5:$A$960&lt;&gt;'01 Program Profile'!$E$5)+($B$5:$B$960=""),0),0)),""))</f>
        <v/>
      </c>
      <c r="P51" s="79" t="str">
        <f>IFERROR(INDEX($A$5:$A$960,MATCH(0,INDEX(COUNTIF($P$4:P50,$A$5:$A$960)+($A$5:$A$960=""),0),0)),"")</f>
        <v>كلية الخليج للعلوم الإدارية والإنسانية</v>
      </c>
    </row>
    <row r="52" spans="1:16" ht="18.75">
      <c r="A52" s="74" t="s">
        <v>268</v>
      </c>
      <c r="B52" s="20" t="s">
        <v>288</v>
      </c>
      <c r="C52" s="20" t="s">
        <v>59</v>
      </c>
      <c r="D52" s="20" t="s">
        <v>289</v>
      </c>
      <c r="E52" s="20" t="s">
        <v>177</v>
      </c>
      <c r="F52" s="20" t="s">
        <v>185</v>
      </c>
      <c r="G52" s="75">
        <v>44256</v>
      </c>
      <c r="H52" s="75">
        <v>46811</v>
      </c>
      <c r="I52" s="76" t="s">
        <v>260</v>
      </c>
      <c r="J52" s="77" t="s">
        <v>290</v>
      </c>
      <c r="K52" s="1"/>
      <c r="L52" s="79" t="str">
        <f>IF(OR('01 Program Profile'!$E$5="",'01 Program Profile'!$E$6="",'01 Program Profile'!$E$7="",'01 Program Profile'!$E$8=""),"",IFERROR(INDEX($E$5:$E$960,MATCH(0,INDEX(COUNTIF($L$4:L51,$E$5:$E$960)+($A$5:$A$960&lt;&gt;'01 Program Profile'!$E$5)+($B$5:$B$960&lt;&gt;'01 Program Profile'!$E$6)+($C$5:$C$960&lt;&gt;'01 Program Profile'!$E$7)+($D$5:$D$960&lt;&gt;'01 Program Profile'!$E$8)+($E$5:$E$960=""),0),0)),""))</f>
        <v/>
      </c>
      <c r="M52" s="1" t="str">
        <f>IF(OR('01 Program Profile'!$E$5="",'01 Program Profile'!$E$6="",'01 Program Profile'!$E$7=""),"",IFERROR(INDEX($D$5:$D$960,MATCH(0,INDEX(COUNTIF($M$4:M51,$D$5:$D$960)+($A$5:$A$960&lt;&gt;'01 Program Profile'!$E$5)+($B$5:$B$960&lt;&gt;'01 Program Profile'!$E$6)+($C$5:$C$960&lt;&gt;'01 Program Profile'!$E$7)+($D$5:$D$960=""),0),0)),""))</f>
        <v/>
      </c>
      <c r="N52" s="79" t="str">
        <f>IF(OR('01 Program Profile'!$E$5="",'01 Program Profile'!$E$6=""),"",IFERROR(INDEX($C$5:$C$960,MATCH(0,INDEX(COUNTIF($N$4:N51,$C$5:$C$960)+($A$5:$A$960&lt;&gt;'01 Program Profile'!$E$5)+($B$5:$B$960&lt;&gt;'01 Program Profile'!$E$6)+($C$5:$C$960=""),0),0)),""))</f>
        <v/>
      </c>
      <c r="O52" s="1" t="str">
        <f>IF('01 Program Profile'!$E$5="","",IFERROR(INDEX($B$5:$B$960,MATCH(0,INDEX(COUNTIF($O$4:O51,$B$5:$B$960)+($A$5:$A$960&lt;&gt;'01 Program Profile'!$E$5)+($B$5:$B$960=""),0),0)),""))</f>
        <v/>
      </c>
      <c r="P52" s="79" t="str">
        <f>IFERROR(INDEX($A$5:$A$960,MATCH(0,INDEX(COUNTIF($P$4:P51,$A$5:$A$960)+($A$5:$A$960=""),0),0)),"")</f>
        <v>كلية جدة العالمية</v>
      </c>
    </row>
    <row r="53" spans="1:16" ht="18.75">
      <c r="A53" s="74" t="s">
        <v>268</v>
      </c>
      <c r="B53" s="20" t="s">
        <v>288</v>
      </c>
      <c r="C53" s="20" t="s">
        <v>59</v>
      </c>
      <c r="D53" s="20" t="s">
        <v>291</v>
      </c>
      <c r="E53" s="20" t="s">
        <v>177</v>
      </c>
      <c r="F53" s="20" t="s">
        <v>185</v>
      </c>
      <c r="G53" s="75">
        <v>44256</v>
      </c>
      <c r="H53" s="75">
        <v>46811</v>
      </c>
      <c r="I53" s="76" t="s">
        <v>260</v>
      </c>
      <c r="J53" s="77" t="s">
        <v>292</v>
      </c>
      <c r="K53" s="1"/>
      <c r="L53" s="79" t="str">
        <f>IF(OR('01 Program Profile'!$E$5="",'01 Program Profile'!$E$6="",'01 Program Profile'!$E$7="",'01 Program Profile'!$E$8=""),"",IFERROR(INDEX($E$5:$E$960,MATCH(0,INDEX(COUNTIF($L$4:L52,$E$5:$E$960)+($A$5:$A$960&lt;&gt;'01 Program Profile'!$E$5)+($B$5:$B$960&lt;&gt;'01 Program Profile'!$E$6)+($C$5:$C$960&lt;&gt;'01 Program Profile'!$E$7)+($D$5:$D$960&lt;&gt;'01 Program Profile'!$E$8)+($E$5:$E$960=""),0),0)),""))</f>
        <v/>
      </c>
      <c r="M53" s="1" t="str">
        <f>IF(OR('01 Program Profile'!$E$5="",'01 Program Profile'!$E$6="",'01 Program Profile'!$E$7=""),"",IFERROR(INDEX($D$5:$D$960,MATCH(0,INDEX(COUNTIF($M$4:M52,$D$5:$D$960)+($A$5:$A$960&lt;&gt;'01 Program Profile'!$E$5)+($B$5:$B$960&lt;&gt;'01 Program Profile'!$E$6)+($C$5:$C$960&lt;&gt;'01 Program Profile'!$E$7)+($D$5:$D$960=""),0),0)),""))</f>
        <v/>
      </c>
      <c r="N53" s="79" t="str">
        <f>IF(OR('01 Program Profile'!$E$5="",'01 Program Profile'!$E$6=""),"",IFERROR(INDEX($C$5:$C$960,MATCH(0,INDEX(COUNTIF($N$4:N52,$C$5:$C$960)+($A$5:$A$960&lt;&gt;'01 Program Profile'!$E$5)+($B$5:$B$960&lt;&gt;'01 Program Profile'!$E$6)+($C$5:$C$960=""),0),0)),""))</f>
        <v/>
      </c>
      <c r="O53" s="1" t="str">
        <f>IF('01 Program Profile'!$E$5="","",IFERROR(INDEX($B$5:$B$960,MATCH(0,INDEX(COUNTIF($O$4:O52,$B$5:$B$960)+($A$5:$A$960&lt;&gt;'01 Program Profile'!$E$5)+($B$5:$B$960=""),0),0)),""))</f>
        <v/>
      </c>
      <c r="P53" s="79" t="str">
        <f>IFERROR(INDEX($A$5:$A$960,MATCH(0,INDEX(COUNTIF($P$4:P52,$A$5:$A$960)+($A$5:$A$960=""),0),0)),"")</f>
        <v>كلية فقيه للعلوم الطبية</v>
      </c>
    </row>
    <row r="54" spans="1:16" ht="18.75">
      <c r="A54" s="74" t="s">
        <v>268</v>
      </c>
      <c r="B54" s="20" t="s">
        <v>293</v>
      </c>
      <c r="C54" s="20" t="s">
        <v>59</v>
      </c>
      <c r="D54" s="20" t="s">
        <v>294</v>
      </c>
      <c r="E54" s="20" t="s">
        <v>177</v>
      </c>
      <c r="F54" s="20" t="s">
        <v>185</v>
      </c>
      <c r="G54" s="75">
        <v>45444</v>
      </c>
      <c r="H54" s="75">
        <v>47268</v>
      </c>
      <c r="I54" s="76" t="s">
        <v>266</v>
      </c>
      <c r="J54" s="77" t="s">
        <v>295</v>
      </c>
      <c r="K54" s="1"/>
      <c r="L54" s="79" t="str">
        <f>IF(OR('01 Program Profile'!$E$5="",'01 Program Profile'!$E$6="",'01 Program Profile'!$E$7="",'01 Program Profile'!$E$8=""),"",IFERROR(INDEX($E$5:$E$960,MATCH(0,INDEX(COUNTIF($L$4:L53,$E$5:$E$960)+($A$5:$A$960&lt;&gt;'01 Program Profile'!$E$5)+($B$5:$B$960&lt;&gt;'01 Program Profile'!$E$6)+($C$5:$C$960&lt;&gt;'01 Program Profile'!$E$7)+($D$5:$D$960&lt;&gt;'01 Program Profile'!$E$8)+($E$5:$E$960=""),0),0)),""))</f>
        <v/>
      </c>
      <c r="M54" s="1" t="str">
        <f>IF(OR('01 Program Profile'!$E$5="",'01 Program Profile'!$E$6="",'01 Program Profile'!$E$7=""),"",IFERROR(INDEX($D$5:$D$960,MATCH(0,INDEX(COUNTIF($M$4:M53,$D$5:$D$960)+($A$5:$A$960&lt;&gt;'01 Program Profile'!$E$5)+($B$5:$B$960&lt;&gt;'01 Program Profile'!$E$6)+($C$5:$C$960&lt;&gt;'01 Program Profile'!$E$7)+($D$5:$D$960=""),0),0)),""))</f>
        <v/>
      </c>
      <c r="N54" s="79" t="str">
        <f>IF(OR('01 Program Profile'!$E$5="",'01 Program Profile'!$E$6=""),"",IFERROR(INDEX($C$5:$C$960,MATCH(0,INDEX(COUNTIF($N$4:N53,$C$5:$C$960)+($A$5:$A$960&lt;&gt;'01 Program Profile'!$E$5)+($B$5:$B$960&lt;&gt;'01 Program Profile'!$E$6)+($C$5:$C$960=""),0),0)),""))</f>
        <v/>
      </c>
      <c r="O54" s="1" t="str">
        <f>IF('01 Program Profile'!$E$5="","",IFERROR(INDEX($B$5:$B$960,MATCH(0,INDEX(COUNTIF($O$4:O53,$B$5:$B$960)+($A$5:$A$960&lt;&gt;'01 Program Profile'!$E$5)+($B$5:$B$960=""),0),0)),""))</f>
        <v/>
      </c>
      <c r="P54" s="79" t="str">
        <f>IFERROR(INDEX($A$5:$A$960,MATCH(0,INDEX(COUNTIF($P$4:P53,$A$5:$A$960)+($A$5:$A$960=""),0),0)),"")</f>
        <v>كلية محمد المانع للعلوم الطبية</v>
      </c>
    </row>
    <row r="55" spans="1:16" ht="18.75">
      <c r="A55" s="74" t="s">
        <v>268</v>
      </c>
      <c r="B55" s="20" t="s">
        <v>296</v>
      </c>
      <c r="C55" s="20" t="s">
        <v>59</v>
      </c>
      <c r="D55" s="20" t="s">
        <v>297</v>
      </c>
      <c r="E55" s="20" t="s">
        <v>177</v>
      </c>
      <c r="F55" s="20" t="s">
        <v>178</v>
      </c>
      <c r="G55" s="75">
        <v>45962</v>
      </c>
      <c r="H55" s="75">
        <v>46690</v>
      </c>
      <c r="I55" s="76" t="s">
        <v>266</v>
      </c>
      <c r="J55" s="77" t="s">
        <v>298</v>
      </c>
      <c r="K55" s="1"/>
      <c r="L55" s="79" t="str">
        <f>IF(OR('01 Program Profile'!$E$5="",'01 Program Profile'!$E$6="",'01 Program Profile'!$E$7="",'01 Program Profile'!$E$8=""),"",IFERROR(INDEX($E$5:$E$960,MATCH(0,INDEX(COUNTIF($L$4:L54,$E$5:$E$960)+($A$5:$A$960&lt;&gt;'01 Program Profile'!$E$5)+($B$5:$B$960&lt;&gt;'01 Program Profile'!$E$6)+($C$5:$C$960&lt;&gt;'01 Program Profile'!$E$7)+($D$5:$D$960&lt;&gt;'01 Program Profile'!$E$8)+($E$5:$E$960=""),0),0)),""))</f>
        <v/>
      </c>
      <c r="M55" s="1" t="str">
        <f>IF(OR('01 Program Profile'!$E$5="",'01 Program Profile'!$E$6="",'01 Program Profile'!$E$7=""),"",IFERROR(INDEX($D$5:$D$960,MATCH(0,INDEX(COUNTIF($M$4:M54,$D$5:$D$960)+($A$5:$A$960&lt;&gt;'01 Program Profile'!$E$5)+($B$5:$B$960&lt;&gt;'01 Program Profile'!$E$6)+($C$5:$C$960&lt;&gt;'01 Program Profile'!$E$7)+($D$5:$D$960=""),0),0)),""))</f>
        <v/>
      </c>
      <c r="N55" s="79" t="str">
        <f>IF(OR('01 Program Profile'!$E$5="",'01 Program Profile'!$E$6=""),"",IFERROR(INDEX($C$5:$C$960,MATCH(0,INDEX(COUNTIF($N$4:N54,$C$5:$C$960)+($A$5:$A$960&lt;&gt;'01 Program Profile'!$E$5)+($B$5:$B$960&lt;&gt;'01 Program Profile'!$E$6)+($C$5:$C$960=""),0),0)),""))</f>
        <v/>
      </c>
      <c r="O55" s="1" t="str">
        <f>IF('01 Program Profile'!$E$5="","",IFERROR(INDEX($B$5:$B$960,MATCH(0,INDEX(COUNTIF($O$4:O54,$B$5:$B$960)+($A$5:$A$960&lt;&gt;'01 Program Profile'!$E$5)+($B$5:$B$960=""),0),0)),""))</f>
        <v/>
      </c>
      <c r="P55" s="79" t="str">
        <f>IFERROR(INDEX($A$5:$A$960,MATCH(0,INDEX(COUNTIF($P$4:P54,$A$5:$A$960)+($A$5:$A$960=""),0),0)),"")</f>
        <v/>
      </c>
    </row>
    <row r="56" spans="1:16" ht="18.75">
      <c r="A56" s="74" t="s">
        <v>268</v>
      </c>
      <c r="B56" s="20" t="s">
        <v>296</v>
      </c>
      <c r="C56" s="20" t="s">
        <v>59</v>
      </c>
      <c r="D56" s="20" t="s">
        <v>299</v>
      </c>
      <c r="E56" s="20" t="s">
        <v>177</v>
      </c>
      <c r="F56" s="20" t="s">
        <v>178</v>
      </c>
      <c r="G56" s="75">
        <v>45962</v>
      </c>
      <c r="H56" s="75">
        <v>46690</v>
      </c>
      <c r="I56" s="76" t="s">
        <v>266</v>
      </c>
      <c r="J56" s="77" t="s">
        <v>300</v>
      </c>
      <c r="K56" s="1"/>
      <c r="L56" s="79" t="str">
        <f>IF(OR('01 Program Profile'!$E$5="",'01 Program Profile'!$E$6="",'01 Program Profile'!$E$7="",'01 Program Profile'!$E$8=""),"",IFERROR(INDEX($E$5:$E$960,MATCH(0,INDEX(COUNTIF($L$4:L55,$E$5:$E$960)+($A$5:$A$960&lt;&gt;'01 Program Profile'!$E$5)+($B$5:$B$960&lt;&gt;'01 Program Profile'!$E$6)+($C$5:$C$960&lt;&gt;'01 Program Profile'!$E$7)+($D$5:$D$960&lt;&gt;'01 Program Profile'!$E$8)+($E$5:$E$960=""),0),0)),""))</f>
        <v/>
      </c>
      <c r="M56" s="1" t="str">
        <f>IF(OR('01 Program Profile'!$E$5="",'01 Program Profile'!$E$6="",'01 Program Profile'!$E$7=""),"",IFERROR(INDEX($D$5:$D$960,MATCH(0,INDEX(COUNTIF($M$4:M55,$D$5:$D$960)+($A$5:$A$960&lt;&gt;'01 Program Profile'!$E$5)+($B$5:$B$960&lt;&gt;'01 Program Profile'!$E$6)+($C$5:$C$960&lt;&gt;'01 Program Profile'!$E$7)+($D$5:$D$960=""),0),0)),""))</f>
        <v/>
      </c>
      <c r="N56" s="79" t="str">
        <f>IF(OR('01 Program Profile'!$E$5="",'01 Program Profile'!$E$6=""),"",IFERROR(INDEX($C$5:$C$960,MATCH(0,INDEX(COUNTIF($N$4:N55,$C$5:$C$960)+($A$5:$A$960&lt;&gt;'01 Program Profile'!$E$5)+($B$5:$B$960&lt;&gt;'01 Program Profile'!$E$6)+($C$5:$C$960=""),0),0)),""))</f>
        <v/>
      </c>
      <c r="O56" s="1" t="str">
        <f>IF('01 Program Profile'!$E$5="","",IFERROR(INDEX($B$5:$B$960,MATCH(0,INDEX(COUNTIF($O$4:O55,$B$5:$B$960)+($A$5:$A$960&lt;&gt;'01 Program Profile'!$E$5)+($B$5:$B$960=""),0),0)),""))</f>
        <v/>
      </c>
      <c r="P56" s="79" t="str">
        <f>IFERROR(INDEX($A$5:$A$960,MATCH(0,INDEX(COUNTIF($P$4:P55,$A$5:$A$960)+($A$5:$A$960=""),0),0)),"")</f>
        <v/>
      </c>
    </row>
    <row r="57" spans="1:16" ht="18.75">
      <c r="A57" s="74" t="s">
        <v>268</v>
      </c>
      <c r="B57" s="20" t="s">
        <v>296</v>
      </c>
      <c r="C57" s="20" t="s">
        <v>59</v>
      </c>
      <c r="D57" s="20" t="s">
        <v>301</v>
      </c>
      <c r="E57" s="20" t="s">
        <v>177</v>
      </c>
      <c r="F57" s="20" t="s">
        <v>185</v>
      </c>
      <c r="G57" s="75">
        <v>45139</v>
      </c>
      <c r="H57" s="75">
        <v>46507</v>
      </c>
      <c r="I57" s="76" t="s">
        <v>266</v>
      </c>
      <c r="J57" s="77" t="s">
        <v>302</v>
      </c>
      <c r="K57" s="1"/>
      <c r="L57" s="79" t="str">
        <f>IF(OR('01 Program Profile'!$E$5="",'01 Program Profile'!$E$6="",'01 Program Profile'!$E$7="",'01 Program Profile'!$E$8=""),"",IFERROR(INDEX($E$5:$E$960,MATCH(0,INDEX(COUNTIF($L$4:L56,$E$5:$E$960)+($A$5:$A$960&lt;&gt;'01 Program Profile'!$E$5)+($B$5:$B$960&lt;&gt;'01 Program Profile'!$E$6)+($C$5:$C$960&lt;&gt;'01 Program Profile'!$E$7)+($D$5:$D$960&lt;&gt;'01 Program Profile'!$E$8)+($E$5:$E$960=""),0),0)),""))</f>
        <v/>
      </c>
      <c r="M57" s="1" t="str">
        <f>IF(OR('01 Program Profile'!$E$5="",'01 Program Profile'!$E$6="",'01 Program Profile'!$E$7=""),"",IFERROR(INDEX($D$5:$D$960,MATCH(0,INDEX(COUNTIF($M$4:M56,$D$5:$D$960)+($A$5:$A$960&lt;&gt;'01 Program Profile'!$E$5)+($B$5:$B$960&lt;&gt;'01 Program Profile'!$E$6)+($C$5:$C$960&lt;&gt;'01 Program Profile'!$E$7)+($D$5:$D$960=""),0),0)),""))</f>
        <v/>
      </c>
      <c r="N57" s="79" t="str">
        <f>IF(OR('01 Program Profile'!$E$5="",'01 Program Profile'!$E$6=""),"",IFERROR(INDEX($C$5:$C$960,MATCH(0,INDEX(COUNTIF($N$4:N56,$C$5:$C$960)+($A$5:$A$960&lt;&gt;'01 Program Profile'!$E$5)+($B$5:$B$960&lt;&gt;'01 Program Profile'!$E$6)+($C$5:$C$960=""),0),0)),""))</f>
        <v/>
      </c>
      <c r="O57" s="1" t="str">
        <f>IF('01 Program Profile'!$E$5="","",IFERROR(INDEX($B$5:$B$960,MATCH(0,INDEX(COUNTIF($O$4:O56,$B$5:$B$960)+($A$5:$A$960&lt;&gt;'01 Program Profile'!$E$5)+($B$5:$B$960=""),0),0)),""))</f>
        <v/>
      </c>
      <c r="P57" s="79" t="str">
        <f>IFERROR(INDEX($A$5:$A$960,MATCH(0,INDEX(COUNTIF($P$4:P56,$A$5:$A$960)+($A$5:$A$960=""),0),0)),"")</f>
        <v/>
      </c>
    </row>
    <row r="58" spans="1:16" ht="18.75">
      <c r="A58" s="74" t="s">
        <v>268</v>
      </c>
      <c r="B58" s="20" t="s">
        <v>303</v>
      </c>
      <c r="C58" s="20" t="s">
        <v>59</v>
      </c>
      <c r="D58" s="20" t="s">
        <v>304</v>
      </c>
      <c r="E58" s="20" t="s">
        <v>177</v>
      </c>
      <c r="F58" s="20" t="s">
        <v>185</v>
      </c>
      <c r="G58" s="75">
        <v>44317</v>
      </c>
      <c r="H58" s="75">
        <v>46873</v>
      </c>
      <c r="I58" s="76" t="s">
        <v>266</v>
      </c>
      <c r="J58" s="77" t="s">
        <v>305</v>
      </c>
      <c r="K58" s="1"/>
      <c r="L58" s="79" t="str">
        <f>IF(OR('01 Program Profile'!$E$5="",'01 Program Profile'!$E$6="",'01 Program Profile'!$E$7="",'01 Program Profile'!$E$8=""),"",IFERROR(INDEX($E$5:$E$960,MATCH(0,INDEX(COUNTIF($L$4:L57,$E$5:$E$960)+($A$5:$A$960&lt;&gt;'01 Program Profile'!$E$5)+($B$5:$B$960&lt;&gt;'01 Program Profile'!$E$6)+($C$5:$C$960&lt;&gt;'01 Program Profile'!$E$7)+($D$5:$D$960&lt;&gt;'01 Program Profile'!$E$8)+($E$5:$E$960=""),0),0)),""))</f>
        <v/>
      </c>
      <c r="M58" s="1" t="str">
        <f>IF(OR('01 Program Profile'!$E$5="",'01 Program Profile'!$E$6="",'01 Program Profile'!$E$7=""),"",IFERROR(INDEX($D$5:$D$960,MATCH(0,INDEX(COUNTIF($M$4:M57,$D$5:$D$960)+($A$5:$A$960&lt;&gt;'01 Program Profile'!$E$5)+($B$5:$B$960&lt;&gt;'01 Program Profile'!$E$6)+($C$5:$C$960&lt;&gt;'01 Program Profile'!$E$7)+($D$5:$D$960=""),0),0)),""))</f>
        <v/>
      </c>
      <c r="N58" s="79" t="str">
        <f>IF(OR('01 Program Profile'!$E$5="",'01 Program Profile'!$E$6=""),"",IFERROR(INDEX($C$5:$C$960,MATCH(0,INDEX(COUNTIF($N$4:N57,$C$5:$C$960)+($A$5:$A$960&lt;&gt;'01 Program Profile'!$E$5)+($B$5:$B$960&lt;&gt;'01 Program Profile'!$E$6)+($C$5:$C$960=""),0),0)),""))</f>
        <v/>
      </c>
      <c r="O58" s="1" t="str">
        <f>IF('01 Program Profile'!$E$5="","",IFERROR(INDEX($B$5:$B$960,MATCH(0,INDEX(COUNTIF($O$4:O57,$B$5:$B$960)+($A$5:$A$960&lt;&gt;'01 Program Profile'!$E$5)+($B$5:$B$960=""),0),0)),""))</f>
        <v/>
      </c>
      <c r="P58" s="79" t="str">
        <f>IFERROR(INDEX($A$5:$A$960,MATCH(0,INDEX(COUNTIF($P$4:P57,$A$5:$A$960)+($A$5:$A$960=""),0),0)),"")</f>
        <v/>
      </c>
    </row>
    <row r="59" spans="1:16" ht="18.75">
      <c r="A59" s="74" t="s">
        <v>268</v>
      </c>
      <c r="B59" s="20" t="s">
        <v>306</v>
      </c>
      <c r="C59" s="20" t="s">
        <v>59</v>
      </c>
      <c r="D59" s="20" t="s">
        <v>307</v>
      </c>
      <c r="E59" s="20" t="s">
        <v>177</v>
      </c>
      <c r="F59" s="20" t="s">
        <v>185</v>
      </c>
      <c r="G59" s="75">
        <v>45717</v>
      </c>
      <c r="H59" s="75">
        <v>47542</v>
      </c>
      <c r="I59" s="76" t="s">
        <v>266</v>
      </c>
      <c r="J59" s="77" t="s">
        <v>308</v>
      </c>
      <c r="K59" s="1"/>
      <c r="L59" s="79" t="str">
        <f>IF(OR('01 Program Profile'!$E$5="",'01 Program Profile'!$E$6="",'01 Program Profile'!$E$7="",'01 Program Profile'!$E$8=""),"",IFERROR(INDEX($E$5:$E$960,MATCH(0,INDEX(COUNTIF($L$4:L58,$E$5:$E$960)+($A$5:$A$960&lt;&gt;'01 Program Profile'!$E$5)+($B$5:$B$960&lt;&gt;'01 Program Profile'!$E$6)+($C$5:$C$960&lt;&gt;'01 Program Profile'!$E$7)+($D$5:$D$960&lt;&gt;'01 Program Profile'!$E$8)+($E$5:$E$960=""),0),0)),""))</f>
        <v/>
      </c>
      <c r="M59" s="1" t="str">
        <f>IF(OR('01 Program Profile'!$E$5="",'01 Program Profile'!$E$6="",'01 Program Profile'!$E$7=""),"",IFERROR(INDEX($D$5:$D$960,MATCH(0,INDEX(COUNTIF($M$4:M58,$D$5:$D$960)+($A$5:$A$960&lt;&gt;'01 Program Profile'!$E$5)+($B$5:$B$960&lt;&gt;'01 Program Profile'!$E$6)+($C$5:$C$960&lt;&gt;'01 Program Profile'!$E$7)+($D$5:$D$960=""),0),0)),""))</f>
        <v/>
      </c>
      <c r="N59" s="79" t="str">
        <f>IF(OR('01 Program Profile'!$E$5="",'01 Program Profile'!$E$6=""),"",IFERROR(INDEX($C$5:$C$960,MATCH(0,INDEX(COUNTIF($N$4:N58,$C$5:$C$960)+($A$5:$A$960&lt;&gt;'01 Program Profile'!$E$5)+($B$5:$B$960&lt;&gt;'01 Program Profile'!$E$6)+($C$5:$C$960=""),0),0)),""))</f>
        <v/>
      </c>
      <c r="O59" s="1" t="str">
        <f>IF('01 Program Profile'!$E$5="","",IFERROR(INDEX($B$5:$B$960,MATCH(0,INDEX(COUNTIF($O$4:O58,$B$5:$B$960)+($A$5:$A$960&lt;&gt;'01 Program Profile'!$E$5)+($B$5:$B$960=""),0),0)),""))</f>
        <v/>
      </c>
      <c r="P59" s="79" t="str">
        <f>IFERROR(INDEX($A$5:$A$960,MATCH(0,INDEX(COUNTIF($P$4:P58,$A$5:$A$960)+($A$5:$A$960=""),0),0)),"")</f>
        <v/>
      </c>
    </row>
    <row r="60" spans="1:16" ht="18.75">
      <c r="A60" s="74" t="s">
        <v>268</v>
      </c>
      <c r="B60" s="20" t="s">
        <v>222</v>
      </c>
      <c r="C60" s="20" t="s">
        <v>59</v>
      </c>
      <c r="D60" s="20" t="s">
        <v>309</v>
      </c>
      <c r="E60" s="20" t="s">
        <v>177</v>
      </c>
      <c r="F60" s="20" t="s">
        <v>185</v>
      </c>
      <c r="G60" s="75">
        <v>44682</v>
      </c>
      <c r="H60" s="75">
        <v>46811</v>
      </c>
      <c r="I60" s="76" t="s">
        <v>224</v>
      </c>
      <c r="J60" s="77" t="s">
        <v>310</v>
      </c>
      <c r="K60" s="1"/>
      <c r="L60" s="79" t="str">
        <f>IF(OR('01 Program Profile'!$E$5="",'01 Program Profile'!$E$6="",'01 Program Profile'!$E$7="",'01 Program Profile'!$E$8=""),"",IFERROR(INDEX($E$5:$E$960,MATCH(0,INDEX(COUNTIF($L$4:L59,$E$5:$E$960)+($A$5:$A$960&lt;&gt;'01 Program Profile'!$E$5)+($B$5:$B$960&lt;&gt;'01 Program Profile'!$E$6)+($C$5:$C$960&lt;&gt;'01 Program Profile'!$E$7)+($D$5:$D$960&lt;&gt;'01 Program Profile'!$E$8)+($E$5:$E$960=""),0),0)),""))</f>
        <v/>
      </c>
      <c r="M60" s="1" t="str">
        <f>IF(OR('01 Program Profile'!$E$5="",'01 Program Profile'!$E$6="",'01 Program Profile'!$E$7=""),"",IFERROR(INDEX($D$5:$D$960,MATCH(0,INDEX(COUNTIF($M$4:M59,$D$5:$D$960)+($A$5:$A$960&lt;&gt;'01 Program Profile'!$E$5)+($B$5:$B$960&lt;&gt;'01 Program Profile'!$E$6)+($C$5:$C$960&lt;&gt;'01 Program Profile'!$E$7)+($D$5:$D$960=""),0),0)),""))</f>
        <v/>
      </c>
      <c r="N60" s="79" t="str">
        <f>IF(OR('01 Program Profile'!$E$5="",'01 Program Profile'!$E$6=""),"",IFERROR(INDEX($C$5:$C$960,MATCH(0,INDEX(COUNTIF($N$4:N59,$C$5:$C$960)+($A$5:$A$960&lt;&gt;'01 Program Profile'!$E$5)+($B$5:$B$960&lt;&gt;'01 Program Profile'!$E$6)+($C$5:$C$960=""),0),0)),""))</f>
        <v/>
      </c>
      <c r="O60" s="1" t="str">
        <f>IF('01 Program Profile'!$E$5="","",IFERROR(INDEX($B$5:$B$960,MATCH(0,INDEX(COUNTIF($O$4:O59,$B$5:$B$960)+($A$5:$A$960&lt;&gt;'01 Program Profile'!$E$5)+($B$5:$B$960=""),0),0)),""))</f>
        <v/>
      </c>
      <c r="P60" s="79" t="str">
        <f>IFERROR(INDEX($A$5:$A$960,MATCH(0,INDEX(COUNTIF($P$4:P59,$A$5:$A$960)+($A$5:$A$960=""),0),0)),"")</f>
        <v/>
      </c>
    </row>
    <row r="61" spans="1:16" ht="18.75">
      <c r="A61" s="74" t="s">
        <v>268</v>
      </c>
      <c r="B61" s="20" t="s">
        <v>222</v>
      </c>
      <c r="C61" s="20" t="s">
        <v>59</v>
      </c>
      <c r="D61" s="20" t="s">
        <v>311</v>
      </c>
      <c r="E61" s="20" t="s">
        <v>177</v>
      </c>
      <c r="F61" s="20" t="s">
        <v>185</v>
      </c>
      <c r="G61" s="75">
        <v>45748</v>
      </c>
      <c r="H61" s="75">
        <v>47572</v>
      </c>
      <c r="I61" s="76" t="s">
        <v>224</v>
      </c>
      <c r="J61" s="77" t="s">
        <v>312</v>
      </c>
      <c r="K61" s="1"/>
      <c r="L61" s="79" t="str">
        <f>IF(OR('01 Program Profile'!$E$5="",'01 Program Profile'!$E$6="",'01 Program Profile'!$E$7="",'01 Program Profile'!$E$8=""),"",IFERROR(INDEX($E$5:$E$960,MATCH(0,INDEX(COUNTIF($L$4:L60,$E$5:$E$960)+($A$5:$A$960&lt;&gt;'01 Program Profile'!$E$5)+($B$5:$B$960&lt;&gt;'01 Program Profile'!$E$6)+($C$5:$C$960&lt;&gt;'01 Program Profile'!$E$7)+($D$5:$D$960&lt;&gt;'01 Program Profile'!$E$8)+($E$5:$E$960=""),0),0)),""))</f>
        <v/>
      </c>
      <c r="M61" s="1" t="str">
        <f>IF(OR('01 Program Profile'!$E$5="",'01 Program Profile'!$E$6="",'01 Program Profile'!$E$7=""),"",IFERROR(INDEX($D$5:$D$960,MATCH(0,INDEX(COUNTIF($M$4:M60,$D$5:$D$960)+($A$5:$A$960&lt;&gt;'01 Program Profile'!$E$5)+($B$5:$B$960&lt;&gt;'01 Program Profile'!$E$6)+($C$5:$C$960&lt;&gt;'01 Program Profile'!$E$7)+($D$5:$D$960=""),0),0)),""))</f>
        <v/>
      </c>
      <c r="N61" s="79" t="str">
        <f>IF(OR('01 Program Profile'!$E$5="",'01 Program Profile'!$E$6=""),"",IFERROR(INDEX($C$5:$C$960,MATCH(0,INDEX(COUNTIF($N$4:N60,$C$5:$C$960)+($A$5:$A$960&lt;&gt;'01 Program Profile'!$E$5)+($B$5:$B$960&lt;&gt;'01 Program Profile'!$E$6)+($C$5:$C$960=""),0),0)),""))</f>
        <v/>
      </c>
      <c r="O61" s="1" t="str">
        <f>IF('01 Program Profile'!$E$5="","",IFERROR(INDEX($B$5:$B$960,MATCH(0,INDEX(COUNTIF($O$4:O60,$B$5:$B$960)+($A$5:$A$960&lt;&gt;'01 Program Profile'!$E$5)+($B$5:$B$960=""),0),0)),""))</f>
        <v/>
      </c>
      <c r="P61" s="79" t="str">
        <f>IFERROR(INDEX($A$5:$A$960,MATCH(0,INDEX(COUNTIF($P$4:P60,$A$5:$A$960)+($A$5:$A$960=""),0),0)),"")</f>
        <v/>
      </c>
    </row>
    <row r="62" spans="1:16" ht="18.75">
      <c r="A62" s="74" t="s">
        <v>268</v>
      </c>
      <c r="B62" s="20" t="s">
        <v>222</v>
      </c>
      <c r="C62" s="20" t="s">
        <v>59</v>
      </c>
      <c r="D62" s="20" t="s">
        <v>313</v>
      </c>
      <c r="E62" s="20" t="s">
        <v>177</v>
      </c>
      <c r="F62" s="20" t="s">
        <v>185</v>
      </c>
      <c r="G62" s="75">
        <v>45748</v>
      </c>
      <c r="H62" s="75">
        <v>47572</v>
      </c>
      <c r="I62" s="76" t="s">
        <v>224</v>
      </c>
      <c r="J62" s="77" t="s">
        <v>314</v>
      </c>
      <c r="K62" s="1"/>
      <c r="L62" s="79" t="str">
        <f>IF(OR('01 Program Profile'!$E$5="",'01 Program Profile'!$E$6="",'01 Program Profile'!$E$7="",'01 Program Profile'!$E$8=""),"",IFERROR(INDEX($E$5:$E$960,MATCH(0,INDEX(COUNTIF($L$4:L61,$E$5:$E$960)+($A$5:$A$960&lt;&gt;'01 Program Profile'!$E$5)+($B$5:$B$960&lt;&gt;'01 Program Profile'!$E$6)+($C$5:$C$960&lt;&gt;'01 Program Profile'!$E$7)+($D$5:$D$960&lt;&gt;'01 Program Profile'!$E$8)+($E$5:$E$960=""),0),0)),""))</f>
        <v/>
      </c>
      <c r="M62" s="1" t="str">
        <f>IF(OR('01 Program Profile'!$E$5="",'01 Program Profile'!$E$6="",'01 Program Profile'!$E$7=""),"",IFERROR(INDEX($D$5:$D$960,MATCH(0,INDEX(COUNTIF($M$4:M61,$D$5:$D$960)+($A$5:$A$960&lt;&gt;'01 Program Profile'!$E$5)+($B$5:$B$960&lt;&gt;'01 Program Profile'!$E$6)+($C$5:$C$960&lt;&gt;'01 Program Profile'!$E$7)+($D$5:$D$960=""),0),0)),""))</f>
        <v/>
      </c>
      <c r="N62" s="79" t="str">
        <f>IF(OR('01 Program Profile'!$E$5="",'01 Program Profile'!$E$6=""),"",IFERROR(INDEX($C$5:$C$960,MATCH(0,INDEX(COUNTIF($N$4:N61,$C$5:$C$960)+($A$5:$A$960&lt;&gt;'01 Program Profile'!$E$5)+($B$5:$B$960&lt;&gt;'01 Program Profile'!$E$6)+($C$5:$C$960=""),0),0)),""))</f>
        <v/>
      </c>
      <c r="O62" s="1" t="str">
        <f>IF('01 Program Profile'!$E$5="","",IFERROR(INDEX($B$5:$B$960,MATCH(0,INDEX(COUNTIF($O$4:O61,$B$5:$B$960)+($A$5:$A$960&lt;&gt;'01 Program Profile'!$E$5)+($B$5:$B$960=""),0),0)),""))</f>
        <v/>
      </c>
      <c r="P62" s="79" t="str">
        <f>IFERROR(INDEX($A$5:$A$960,MATCH(0,INDEX(COUNTIF($P$4:P61,$A$5:$A$960)+($A$5:$A$960=""),0),0)),"")</f>
        <v/>
      </c>
    </row>
    <row r="63" spans="1:16" ht="18.75">
      <c r="A63" s="74" t="s">
        <v>268</v>
      </c>
      <c r="B63" s="20" t="s">
        <v>222</v>
      </c>
      <c r="C63" s="20" t="s">
        <v>59</v>
      </c>
      <c r="D63" s="20" t="s">
        <v>228</v>
      </c>
      <c r="E63" s="20" t="s">
        <v>177</v>
      </c>
      <c r="F63" s="20" t="s">
        <v>185</v>
      </c>
      <c r="G63" s="75">
        <v>45413</v>
      </c>
      <c r="H63" s="75">
        <v>46507</v>
      </c>
      <c r="I63" s="76" t="s">
        <v>224</v>
      </c>
      <c r="J63" s="77" t="s">
        <v>315</v>
      </c>
      <c r="K63" s="1"/>
      <c r="L63" s="79" t="str">
        <f>IF(OR('01 Program Profile'!$E$5="",'01 Program Profile'!$E$6="",'01 Program Profile'!$E$7="",'01 Program Profile'!$E$8=""),"",IFERROR(INDEX($E$5:$E$960,MATCH(0,INDEX(COUNTIF($L$4:L62,$E$5:$E$960)+($A$5:$A$960&lt;&gt;'01 Program Profile'!$E$5)+($B$5:$B$960&lt;&gt;'01 Program Profile'!$E$6)+($C$5:$C$960&lt;&gt;'01 Program Profile'!$E$7)+($D$5:$D$960&lt;&gt;'01 Program Profile'!$E$8)+($E$5:$E$960=""),0),0)),""))</f>
        <v/>
      </c>
      <c r="M63" s="1" t="str">
        <f>IF(OR('01 Program Profile'!$E$5="",'01 Program Profile'!$E$6="",'01 Program Profile'!$E$7=""),"",IFERROR(INDEX($D$5:$D$960,MATCH(0,INDEX(COUNTIF($M$4:M62,$D$5:$D$960)+($A$5:$A$960&lt;&gt;'01 Program Profile'!$E$5)+($B$5:$B$960&lt;&gt;'01 Program Profile'!$E$6)+($C$5:$C$960&lt;&gt;'01 Program Profile'!$E$7)+($D$5:$D$960=""),0),0)),""))</f>
        <v/>
      </c>
      <c r="N63" s="79" t="str">
        <f>IF(OR('01 Program Profile'!$E$5="",'01 Program Profile'!$E$6=""),"",IFERROR(INDEX($C$5:$C$960,MATCH(0,INDEX(COUNTIF($N$4:N62,$C$5:$C$960)+($A$5:$A$960&lt;&gt;'01 Program Profile'!$E$5)+($B$5:$B$960&lt;&gt;'01 Program Profile'!$E$6)+($C$5:$C$960=""),0),0)),""))</f>
        <v/>
      </c>
      <c r="O63" s="1" t="str">
        <f>IF('01 Program Profile'!$E$5="","",IFERROR(INDEX($B$5:$B$960,MATCH(0,INDEX(COUNTIF($O$4:O62,$B$5:$B$960)+($A$5:$A$960&lt;&gt;'01 Program Profile'!$E$5)+($B$5:$B$960=""),0),0)),""))</f>
        <v/>
      </c>
      <c r="P63" s="79" t="str">
        <f>IFERROR(INDEX($A$5:$A$960,MATCH(0,INDEX(COUNTIF($P$4:P62,$A$5:$A$960)+($A$5:$A$960=""),0),0)),"")</f>
        <v/>
      </c>
    </row>
    <row r="64" spans="1:16" ht="18.75">
      <c r="A64" s="74" t="s">
        <v>268</v>
      </c>
      <c r="B64" s="20" t="s">
        <v>316</v>
      </c>
      <c r="C64" s="20" t="s">
        <v>59</v>
      </c>
      <c r="D64" s="20" t="s">
        <v>317</v>
      </c>
      <c r="E64" s="20" t="s">
        <v>177</v>
      </c>
      <c r="F64" s="20" t="s">
        <v>185</v>
      </c>
      <c r="G64" s="75">
        <v>44317</v>
      </c>
      <c r="H64" s="75">
        <v>46873</v>
      </c>
      <c r="I64" s="76" t="s">
        <v>266</v>
      </c>
      <c r="J64" s="77" t="s">
        <v>318</v>
      </c>
      <c r="K64" s="1"/>
      <c r="L64" s="79" t="str">
        <f>IF(OR('01 Program Profile'!$E$5="",'01 Program Profile'!$E$6="",'01 Program Profile'!$E$7="",'01 Program Profile'!$E$8=""),"",IFERROR(INDEX($E$5:$E$960,MATCH(0,INDEX(COUNTIF($L$4:L63,$E$5:$E$960)+($A$5:$A$960&lt;&gt;'01 Program Profile'!$E$5)+($B$5:$B$960&lt;&gt;'01 Program Profile'!$E$6)+($C$5:$C$960&lt;&gt;'01 Program Profile'!$E$7)+($D$5:$D$960&lt;&gt;'01 Program Profile'!$E$8)+($E$5:$E$960=""),0),0)),""))</f>
        <v/>
      </c>
      <c r="M64" s="1" t="str">
        <f>IF(OR('01 Program Profile'!$E$5="",'01 Program Profile'!$E$6="",'01 Program Profile'!$E$7=""),"",IFERROR(INDEX($D$5:$D$960,MATCH(0,INDEX(COUNTIF($M$4:M63,$D$5:$D$960)+($A$5:$A$960&lt;&gt;'01 Program Profile'!$E$5)+($B$5:$B$960&lt;&gt;'01 Program Profile'!$E$6)+($C$5:$C$960&lt;&gt;'01 Program Profile'!$E$7)+($D$5:$D$960=""),0),0)),""))</f>
        <v/>
      </c>
      <c r="N64" s="79" t="str">
        <f>IF(OR('01 Program Profile'!$E$5="",'01 Program Profile'!$E$6=""),"",IFERROR(INDEX($C$5:$C$960,MATCH(0,INDEX(COUNTIF($N$4:N63,$C$5:$C$960)+($A$5:$A$960&lt;&gt;'01 Program Profile'!$E$5)+($B$5:$B$960&lt;&gt;'01 Program Profile'!$E$6)+($C$5:$C$960=""),0),0)),""))</f>
        <v/>
      </c>
      <c r="O64" s="1" t="str">
        <f>IF('01 Program Profile'!$E$5="","",IFERROR(INDEX($B$5:$B$960,MATCH(0,INDEX(COUNTIF($O$4:O63,$B$5:$B$960)+($A$5:$A$960&lt;&gt;'01 Program Profile'!$E$5)+($B$5:$B$960=""),0),0)),""))</f>
        <v/>
      </c>
      <c r="P64" s="79" t="str">
        <f>IFERROR(INDEX($A$5:$A$960,MATCH(0,INDEX(COUNTIF($P$4:P63,$A$5:$A$960)+($A$5:$A$960=""),0),0)),"")</f>
        <v/>
      </c>
    </row>
    <row r="65" spans="1:16" ht="18.75">
      <c r="A65" s="74" t="s">
        <v>268</v>
      </c>
      <c r="B65" s="20" t="s">
        <v>316</v>
      </c>
      <c r="C65" s="20" t="s">
        <v>59</v>
      </c>
      <c r="D65" s="20" t="s">
        <v>319</v>
      </c>
      <c r="E65" s="20" t="s">
        <v>177</v>
      </c>
      <c r="F65" s="20" t="s">
        <v>185</v>
      </c>
      <c r="G65" s="75">
        <v>44317</v>
      </c>
      <c r="H65" s="75">
        <v>46873</v>
      </c>
      <c r="I65" s="76" t="s">
        <v>266</v>
      </c>
      <c r="J65" s="77" t="s">
        <v>320</v>
      </c>
      <c r="K65" s="1"/>
      <c r="L65" s="79" t="str">
        <f>IF(OR('01 Program Profile'!$E$5="",'01 Program Profile'!$E$6="",'01 Program Profile'!$E$7="",'01 Program Profile'!$E$8=""),"",IFERROR(INDEX($E$5:$E$960,MATCH(0,INDEX(COUNTIF($L$4:L64,$E$5:$E$960)+($A$5:$A$960&lt;&gt;'01 Program Profile'!$E$5)+($B$5:$B$960&lt;&gt;'01 Program Profile'!$E$6)+($C$5:$C$960&lt;&gt;'01 Program Profile'!$E$7)+($D$5:$D$960&lt;&gt;'01 Program Profile'!$E$8)+($E$5:$E$960=""),0),0)),""))</f>
        <v/>
      </c>
      <c r="M65" s="1" t="str">
        <f>IF(OR('01 Program Profile'!$E$5="",'01 Program Profile'!$E$6="",'01 Program Profile'!$E$7=""),"",IFERROR(INDEX($D$5:$D$960,MATCH(0,INDEX(COUNTIF($M$4:M64,$D$5:$D$960)+($A$5:$A$960&lt;&gt;'01 Program Profile'!$E$5)+($B$5:$B$960&lt;&gt;'01 Program Profile'!$E$6)+($C$5:$C$960&lt;&gt;'01 Program Profile'!$E$7)+($D$5:$D$960=""),0),0)),""))</f>
        <v/>
      </c>
      <c r="N65" s="79" t="str">
        <f>IF(OR('01 Program Profile'!$E$5="",'01 Program Profile'!$E$6=""),"",IFERROR(INDEX($C$5:$C$960,MATCH(0,INDEX(COUNTIF($N$4:N64,$C$5:$C$960)+($A$5:$A$960&lt;&gt;'01 Program Profile'!$E$5)+($B$5:$B$960&lt;&gt;'01 Program Profile'!$E$6)+($C$5:$C$960=""),0),0)),""))</f>
        <v/>
      </c>
      <c r="O65" s="1" t="str">
        <f>IF('01 Program Profile'!$E$5="","",IFERROR(INDEX($B$5:$B$960,MATCH(0,INDEX(COUNTIF($O$4:O64,$B$5:$B$960)+($A$5:$A$960&lt;&gt;'01 Program Profile'!$E$5)+($B$5:$B$960=""),0),0)),""))</f>
        <v/>
      </c>
      <c r="P65" s="79" t="str">
        <f>IFERROR(INDEX($A$5:$A$960,MATCH(0,INDEX(COUNTIF($P$4:P64,$A$5:$A$960)+($A$5:$A$960=""),0),0)),"")</f>
        <v/>
      </c>
    </row>
    <row r="66" spans="1:16" ht="18.75">
      <c r="A66" s="74" t="s">
        <v>268</v>
      </c>
      <c r="B66" s="20" t="s">
        <v>316</v>
      </c>
      <c r="C66" s="20" t="s">
        <v>59</v>
      </c>
      <c r="D66" s="20" t="s">
        <v>321</v>
      </c>
      <c r="E66" s="20" t="s">
        <v>177</v>
      </c>
      <c r="F66" s="20" t="s">
        <v>185</v>
      </c>
      <c r="G66" s="75">
        <v>45597</v>
      </c>
      <c r="H66" s="75">
        <v>46871</v>
      </c>
      <c r="I66" s="76" t="s">
        <v>266</v>
      </c>
      <c r="J66" s="77" t="s">
        <v>322</v>
      </c>
      <c r="K66" s="1"/>
      <c r="L66" s="79" t="str">
        <f>IF(OR('01 Program Profile'!$E$5="",'01 Program Profile'!$E$6="",'01 Program Profile'!$E$7="",'01 Program Profile'!$E$8=""),"",IFERROR(INDEX($E$5:$E$960,MATCH(0,INDEX(COUNTIF($L$4:L65,$E$5:$E$960)+($A$5:$A$960&lt;&gt;'01 Program Profile'!$E$5)+($B$5:$B$960&lt;&gt;'01 Program Profile'!$E$6)+($C$5:$C$960&lt;&gt;'01 Program Profile'!$E$7)+($D$5:$D$960&lt;&gt;'01 Program Profile'!$E$8)+($E$5:$E$960=""),0),0)),""))</f>
        <v/>
      </c>
      <c r="M66" s="1" t="str">
        <f>IF(OR('01 Program Profile'!$E$5="",'01 Program Profile'!$E$6="",'01 Program Profile'!$E$7=""),"",IFERROR(INDEX($D$5:$D$960,MATCH(0,INDEX(COUNTIF($M$4:M65,$D$5:$D$960)+($A$5:$A$960&lt;&gt;'01 Program Profile'!$E$5)+($B$5:$B$960&lt;&gt;'01 Program Profile'!$E$6)+($C$5:$C$960&lt;&gt;'01 Program Profile'!$E$7)+($D$5:$D$960=""),0),0)),""))</f>
        <v/>
      </c>
      <c r="N66" s="79" t="str">
        <f>IF(OR('01 Program Profile'!$E$5="",'01 Program Profile'!$E$6=""),"",IFERROR(INDEX($C$5:$C$960,MATCH(0,INDEX(COUNTIF($N$4:N65,$C$5:$C$960)+($A$5:$A$960&lt;&gt;'01 Program Profile'!$E$5)+($B$5:$B$960&lt;&gt;'01 Program Profile'!$E$6)+($C$5:$C$960=""),0),0)),""))</f>
        <v/>
      </c>
      <c r="O66" s="1" t="str">
        <f>IF('01 Program Profile'!$E$5="","",IFERROR(INDEX($B$5:$B$960,MATCH(0,INDEX(COUNTIF($O$4:O65,$B$5:$B$960)+($A$5:$A$960&lt;&gt;'01 Program Profile'!$E$5)+($B$5:$B$960=""),0),0)),""))</f>
        <v/>
      </c>
      <c r="P66" s="79" t="str">
        <f>IFERROR(INDEX($A$5:$A$960,MATCH(0,INDEX(COUNTIF($P$4:P65,$A$5:$A$960)+($A$5:$A$960=""),0),0)),"")</f>
        <v/>
      </c>
    </row>
    <row r="67" spans="1:16" ht="18.75">
      <c r="A67" s="74" t="s">
        <v>268</v>
      </c>
      <c r="B67" s="20" t="s">
        <v>323</v>
      </c>
      <c r="C67" s="20" t="s">
        <v>59</v>
      </c>
      <c r="D67" s="20" t="s">
        <v>324</v>
      </c>
      <c r="E67" s="20" t="s">
        <v>325</v>
      </c>
      <c r="F67" s="20" t="s">
        <v>185</v>
      </c>
      <c r="G67" s="75">
        <v>45778</v>
      </c>
      <c r="H67" s="75">
        <v>47603</v>
      </c>
      <c r="I67" s="76" t="s">
        <v>266</v>
      </c>
      <c r="J67" s="77" t="s">
        <v>326</v>
      </c>
      <c r="K67" s="1"/>
      <c r="L67" s="79" t="str">
        <f>IF(OR('01 Program Profile'!$E$5="",'01 Program Profile'!$E$6="",'01 Program Profile'!$E$7="",'01 Program Profile'!$E$8=""),"",IFERROR(INDEX($E$5:$E$960,MATCH(0,INDEX(COUNTIF($L$4:L66,$E$5:$E$960)+($A$5:$A$960&lt;&gt;'01 Program Profile'!$E$5)+($B$5:$B$960&lt;&gt;'01 Program Profile'!$E$6)+($C$5:$C$960&lt;&gt;'01 Program Profile'!$E$7)+($D$5:$D$960&lt;&gt;'01 Program Profile'!$E$8)+($E$5:$E$960=""),0),0)),""))</f>
        <v/>
      </c>
      <c r="M67" s="1" t="str">
        <f>IF(OR('01 Program Profile'!$E$5="",'01 Program Profile'!$E$6="",'01 Program Profile'!$E$7=""),"",IFERROR(INDEX($D$5:$D$960,MATCH(0,INDEX(COUNTIF($M$4:M66,$D$5:$D$960)+($A$5:$A$960&lt;&gt;'01 Program Profile'!$E$5)+($B$5:$B$960&lt;&gt;'01 Program Profile'!$E$6)+($C$5:$C$960&lt;&gt;'01 Program Profile'!$E$7)+($D$5:$D$960=""),0),0)),""))</f>
        <v/>
      </c>
      <c r="N67" s="79" t="str">
        <f>IF(OR('01 Program Profile'!$E$5="",'01 Program Profile'!$E$6=""),"",IFERROR(INDEX($C$5:$C$960,MATCH(0,INDEX(COUNTIF($N$4:N66,$C$5:$C$960)+($A$5:$A$960&lt;&gt;'01 Program Profile'!$E$5)+($B$5:$B$960&lt;&gt;'01 Program Profile'!$E$6)+($C$5:$C$960=""),0),0)),""))</f>
        <v/>
      </c>
      <c r="O67" s="1" t="str">
        <f>IF('01 Program Profile'!$E$5="","",IFERROR(INDEX($B$5:$B$960,MATCH(0,INDEX(COUNTIF($O$4:O66,$B$5:$B$960)+($A$5:$A$960&lt;&gt;'01 Program Profile'!$E$5)+($B$5:$B$960=""),0),0)),""))</f>
        <v/>
      </c>
      <c r="P67" s="79" t="str">
        <f>IFERROR(INDEX($A$5:$A$960,MATCH(0,INDEX(COUNTIF($P$4:P66,$A$5:$A$960)+($A$5:$A$960=""),0),0)),"")</f>
        <v/>
      </c>
    </row>
    <row r="68" spans="1:16" ht="18.75">
      <c r="A68" s="74" t="s">
        <v>268</v>
      </c>
      <c r="B68" s="20" t="s">
        <v>323</v>
      </c>
      <c r="C68" s="20" t="s">
        <v>59</v>
      </c>
      <c r="D68" s="20" t="s">
        <v>327</v>
      </c>
      <c r="E68" s="20" t="s">
        <v>325</v>
      </c>
      <c r="F68" s="20" t="s">
        <v>178</v>
      </c>
      <c r="G68" s="75">
        <v>45778</v>
      </c>
      <c r="H68" s="75">
        <v>46507</v>
      </c>
      <c r="I68" s="76" t="s">
        <v>266</v>
      </c>
      <c r="J68" s="77" t="s">
        <v>328</v>
      </c>
      <c r="K68" s="1"/>
      <c r="L68" s="79" t="str">
        <f>IF(OR('01 Program Profile'!$E$5="",'01 Program Profile'!$E$6="",'01 Program Profile'!$E$7="",'01 Program Profile'!$E$8=""),"",IFERROR(INDEX($E$5:$E$960,MATCH(0,INDEX(COUNTIF($L$4:L67,$E$5:$E$960)+($A$5:$A$960&lt;&gt;'01 Program Profile'!$E$5)+($B$5:$B$960&lt;&gt;'01 Program Profile'!$E$6)+($C$5:$C$960&lt;&gt;'01 Program Profile'!$E$7)+($D$5:$D$960&lt;&gt;'01 Program Profile'!$E$8)+($E$5:$E$960=""),0),0)),""))</f>
        <v/>
      </c>
      <c r="M68" s="1" t="str">
        <f>IF(OR('01 Program Profile'!$E$5="",'01 Program Profile'!$E$6="",'01 Program Profile'!$E$7=""),"",IFERROR(INDEX($D$5:$D$960,MATCH(0,INDEX(COUNTIF($M$4:M67,$D$5:$D$960)+($A$5:$A$960&lt;&gt;'01 Program Profile'!$E$5)+($B$5:$B$960&lt;&gt;'01 Program Profile'!$E$6)+($C$5:$C$960&lt;&gt;'01 Program Profile'!$E$7)+($D$5:$D$960=""),0),0)),""))</f>
        <v/>
      </c>
      <c r="N68" s="79" t="str">
        <f>IF(OR('01 Program Profile'!$E$5="",'01 Program Profile'!$E$6=""),"",IFERROR(INDEX($C$5:$C$960,MATCH(0,INDEX(COUNTIF($N$4:N67,$C$5:$C$960)+($A$5:$A$960&lt;&gt;'01 Program Profile'!$E$5)+($B$5:$B$960&lt;&gt;'01 Program Profile'!$E$6)+($C$5:$C$960=""),0),0)),""))</f>
        <v/>
      </c>
      <c r="O68" s="1" t="str">
        <f>IF('01 Program Profile'!$E$5="","",IFERROR(INDEX($B$5:$B$960,MATCH(0,INDEX(COUNTIF($O$4:O67,$B$5:$B$960)+($A$5:$A$960&lt;&gt;'01 Program Profile'!$E$5)+($B$5:$B$960=""),0),0)),""))</f>
        <v/>
      </c>
      <c r="P68" s="79" t="str">
        <f>IFERROR(INDEX($A$5:$A$960,MATCH(0,INDEX(COUNTIF($P$4:P67,$A$5:$A$960)+($A$5:$A$960=""),0),0)),"")</f>
        <v/>
      </c>
    </row>
    <row r="69" spans="1:16" ht="18.75">
      <c r="A69" s="74" t="s">
        <v>268</v>
      </c>
      <c r="B69" s="20" t="s">
        <v>323</v>
      </c>
      <c r="C69" s="20" t="s">
        <v>59</v>
      </c>
      <c r="D69" s="20" t="s">
        <v>329</v>
      </c>
      <c r="E69" s="20" t="s">
        <v>325</v>
      </c>
      <c r="F69" s="20" t="s">
        <v>178</v>
      </c>
      <c r="G69" s="75">
        <v>45778</v>
      </c>
      <c r="H69" s="75">
        <v>46507</v>
      </c>
      <c r="I69" s="76" t="s">
        <v>266</v>
      </c>
      <c r="J69" s="77" t="s">
        <v>330</v>
      </c>
      <c r="K69" s="1"/>
      <c r="L69" s="79" t="str">
        <f>IF(OR('01 Program Profile'!$E$5="",'01 Program Profile'!$E$6="",'01 Program Profile'!$E$7="",'01 Program Profile'!$E$8=""),"",IFERROR(INDEX($E$5:$E$960,MATCH(0,INDEX(COUNTIF($L$4:L68,$E$5:$E$960)+($A$5:$A$960&lt;&gt;'01 Program Profile'!$E$5)+($B$5:$B$960&lt;&gt;'01 Program Profile'!$E$6)+($C$5:$C$960&lt;&gt;'01 Program Profile'!$E$7)+($D$5:$D$960&lt;&gt;'01 Program Profile'!$E$8)+($E$5:$E$960=""),0),0)),""))</f>
        <v/>
      </c>
      <c r="M69" s="1" t="str">
        <f>IF(OR('01 Program Profile'!$E$5="",'01 Program Profile'!$E$6="",'01 Program Profile'!$E$7=""),"",IFERROR(INDEX($D$5:$D$960,MATCH(0,INDEX(COUNTIF($M$4:M68,$D$5:$D$960)+($A$5:$A$960&lt;&gt;'01 Program Profile'!$E$5)+($B$5:$B$960&lt;&gt;'01 Program Profile'!$E$6)+($C$5:$C$960&lt;&gt;'01 Program Profile'!$E$7)+($D$5:$D$960=""),0),0)),""))</f>
        <v/>
      </c>
      <c r="N69" s="79" t="str">
        <f>IF(OR('01 Program Profile'!$E$5="",'01 Program Profile'!$E$6=""),"",IFERROR(INDEX($C$5:$C$960,MATCH(0,INDEX(COUNTIF($N$4:N68,$C$5:$C$960)+($A$5:$A$960&lt;&gt;'01 Program Profile'!$E$5)+($B$5:$B$960&lt;&gt;'01 Program Profile'!$E$6)+($C$5:$C$960=""),0),0)),""))</f>
        <v/>
      </c>
      <c r="O69" s="1" t="str">
        <f>IF('01 Program Profile'!$E$5="","",IFERROR(INDEX($B$5:$B$960,MATCH(0,INDEX(COUNTIF($O$4:O68,$B$5:$B$960)+($A$5:$A$960&lt;&gt;'01 Program Profile'!$E$5)+($B$5:$B$960=""),0),0)),""))</f>
        <v/>
      </c>
      <c r="P69" s="79" t="str">
        <f>IFERROR(INDEX($A$5:$A$960,MATCH(0,INDEX(COUNTIF($P$4:P68,$A$5:$A$960)+($A$5:$A$960=""),0),0)),"")</f>
        <v/>
      </c>
    </row>
    <row r="70" spans="1:16" ht="18.75">
      <c r="A70" s="74" t="s">
        <v>268</v>
      </c>
      <c r="B70" s="20" t="s">
        <v>331</v>
      </c>
      <c r="C70" s="20" t="s">
        <v>59</v>
      </c>
      <c r="D70" s="20" t="s">
        <v>332</v>
      </c>
      <c r="E70" s="20" t="s">
        <v>325</v>
      </c>
      <c r="F70" s="20" t="s">
        <v>185</v>
      </c>
      <c r="G70" s="75">
        <v>45901</v>
      </c>
      <c r="H70" s="75">
        <v>47725</v>
      </c>
      <c r="I70" s="76" t="s">
        <v>197</v>
      </c>
      <c r="J70" s="77" t="s">
        <v>333</v>
      </c>
      <c r="K70" s="1"/>
      <c r="L70" s="79" t="str">
        <f>IF(OR('01 Program Profile'!$E$5="",'01 Program Profile'!$E$6="",'01 Program Profile'!$E$7="",'01 Program Profile'!$E$8=""),"",IFERROR(INDEX($E$5:$E$960,MATCH(0,INDEX(COUNTIF($L$4:L69,$E$5:$E$960)+($A$5:$A$960&lt;&gt;'01 Program Profile'!$E$5)+($B$5:$B$960&lt;&gt;'01 Program Profile'!$E$6)+($C$5:$C$960&lt;&gt;'01 Program Profile'!$E$7)+($D$5:$D$960&lt;&gt;'01 Program Profile'!$E$8)+($E$5:$E$960=""),0),0)),""))</f>
        <v/>
      </c>
      <c r="M70" s="1" t="str">
        <f>IF(OR('01 Program Profile'!$E$5="",'01 Program Profile'!$E$6="",'01 Program Profile'!$E$7=""),"",IFERROR(INDEX($D$5:$D$960,MATCH(0,INDEX(COUNTIF($M$4:M69,$D$5:$D$960)+($A$5:$A$960&lt;&gt;'01 Program Profile'!$E$5)+($B$5:$B$960&lt;&gt;'01 Program Profile'!$E$6)+($C$5:$C$960&lt;&gt;'01 Program Profile'!$E$7)+($D$5:$D$960=""),0),0)),""))</f>
        <v/>
      </c>
      <c r="N70" s="79" t="str">
        <f>IF(OR('01 Program Profile'!$E$5="",'01 Program Profile'!$E$6=""),"",IFERROR(INDEX($C$5:$C$960,MATCH(0,INDEX(COUNTIF($N$4:N69,$C$5:$C$960)+($A$5:$A$960&lt;&gt;'01 Program Profile'!$E$5)+($B$5:$B$960&lt;&gt;'01 Program Profile'!$E$6)+($C$5:$C$960=""),0),0)),""))</f>
        <v/>
      </c>
      <c r="O70" s="1" t="str">
        <f>IF('01 Program Profile'!$E$5="","",IFERROR(INDEX($B$5:$B$960,MATCH(0,INDEX(COUNTIF($O$4:O69,$B$5:$B$960)+($A$5:$A$960&lt;&gt;'01 Program Profile'!$E$5)+($B$5:$B$960=""),0),0)),""))</f>
        <v/>
      </c>
      <c r="P70" s="79" t="str">
        <f>IFERROR(INDEX($A$5:$A$960,MATCH(0,INDEX(COUNTIF($P$4:P69,$A$5:$A$960)+($A$5:$A$960=""),0),0)),"")</f>
        <v/>
      </c>
    </row>
    <row r="71" spans="1:16" ht="18.75">
      <c r="A71" s="74" t="s">
        <v>268</v>
      </c>
      <c r="B71" s="20" t="s">
        <v>334</v>
      </c>
      <c r="C71" s="20" t="s">
        <v>59</v>
      </c>
      <c r="D71" s="20" t="s">
        <v>335</v>
      </c>
      <c r="E71" s="20" t="s">
        <v>177</v>
      </c>
      <c r="F71" s="20" t="s">
        <v>185</v>
      </c>
      <c r="G71" s="75">
        <v>44440</v>
      </c>
      <c r="H71" s="75">
        <v>46996</v>
      </c>
      <c r="I71" s="76" t="s">
        <v>260</v>
      </c>
      <c r="J71" s="77" t="s">
        <v>336</v>
      </c>
      <c r="K71" s="1"/>
      <c r="L71" s="79" t="str">
        <f>IF(OR('01 Program Profile'!$E$5="",'01 Program Profile'!$E$6="",'01 Program Profile'!$E$7="",'01 Program Profile'!$E$8=""),"",IFERROR(INDEX($E$5:$E$960,MATCH(0,INDEX(COUNTIF($L$4:L70,$E$5:$E$960)+($A$5:$A$960&lt;&gt;'01 Program Profile'!$E$5)+($B$5:$B$960&lt;&gt;'01 Program Profile'!$E$6)+($C$5:$C$960&lt;&gt;'01 Program Profile'!$E$7)+($D$5:$D$960&lt;&gt;'01 Program Profile'!$E$8)+($E$5:$E$960=""),0),0)),""))</f>
        <v/>
      </c>
      <c r="M71" s="1" t="str">
        <f>IF(OR('01 Program Profile'!$E$5="",'01 Program Profile'!$E$6="",'01 Program Profile'!$E$7=""),"",IFERROR(INDEX($D$5:$D$960,MATCH(0,INDEX(COUNTIF($M$4:M70,$D$5:$D$960)+($A$5:$A$960&lt;&gt;'01 Program Profile'!$E$5)+($B$5:$B$960&lt;&gt;'01 Program Profile'!$E$6)+($C$5:$C$960&lt;&gt;'01 Program Profile'!$E$7)+($D$5:$D$960=""),0),0)),""))</f>
        <v/>
      </c>
      <c r="N71" s="79" t="str">
        <f>IF(OR('01 Program Profile'!$E$5="",'01 Program Profile'!$E$6=""),"",IFERROR(INDEX($C$5:$C$960,MATCH(0,INDEX(COUNTIF($N$4:N70,$C$5:$C$960)+($A$5:$A$960&lt;&gt;'01 Program Profile'!$E$5)+($B$5:$B$960&lt;&gt;'01 Program Profile'!$E$6)+($C$5:$C$960=""),0),0)),""))</f>
        <v/>
      </c>
      <c r="O71" s="1" t="str">
        <f>IF('01 Program Profile'!$E$5="","",IFERROR(INDEX($B$5:$B$960,MATCH(0,INDEX(COUNTIF($O$4:O70,$B$5:$B$960)+($A$5:$A$960&lt;&gt;'01 Program Profile'!$E$5)+($B$5:$B$960=""),0),0)),""))</f>
        <v/>
      </c>
      <c r="P71" s="79" t="str">
        <f>IFERROR(INDEX($A$5:$A$960,MATCH(0,INDEX(COUNTIF($P$4:P70,$A$5:$A$960)+($A$5:$A$960=""),0),0)),"")</f>
        <v/>
      </c>
    </row>
    <row r="72" spans="1:16" ht="18.75">
      <c r="A72" s="74" t="s">
        <v>268</v>
      </c>
      <c r="B72" s="20" t="s">
        <v>334</v>
      </c>
      <c r="C72" s="20" t="s">
        <v>59</v>
      </c>
      <c r="D72" s="20" t="s">
        <v>337</v>
      </c>
      <c r="E72" s="20" t="s">
        <v>177</v>
      </c>
      <c r="F72" s="20" t="s">
        <v>185</v>
      </c>
      <c r="G72" s="75">
        <v>44440</v>
      </c>
      <c r="H72" s="75">
        <v>46995</v>
      </c>
      <c r="I72" s="76" t="s">
        <v>260</v>
      </c>
      <c r="J72" s="77" t="s">
        <v>338</v>
      </c>
      <c r="K72" s="1"/>
      <c r="L72" s="79" t="str">
        <f>IF(OR('01 Program Profile'!$E$5="",'01 Program Profile'!$E$6="",'01 Program Profile'!$E$7="",'01 Program Profile'!$E$8=""),"",IFERROR(INDEX($E$5:$E$960,MATCH(0,INDEX(COUNTIF($L$4:L71,$E$5:$E$960)+($A$5:$A$960&lt;&gt;'01 Program Profile'!$E$5)+($B$5:$B$960&lt;&gt;'01 Program Profile'!$E$6)+($C$5:$C$960&lt;&gt;'01 Program Profile'!$E$7)+($D$5:$D$960&lt;&gt;'01 Program Profile'!$E$8)+($E$5:$E$960=""),0),0)),""))</f>
        <v/>
      </c>
      <c r="M72" s="1" t="str">
        <f>IF(OR('01 Program Profile'!$E$5="",'01 Program Profile'!$E$6="",'01 Program Profile'!$E$7=""),"",IFERROR(INDEX($D$5:$D$960,MATCH(0,INDEX(COUNTIF($M$4:M71,$D$5:$D$960)+($A$5:$A$960&lt;&gt;'01 Program Profile'!$E$5)+($B$5:$B$960&lt;&gt;'01 Program Profile'!$E$6)+($C$5:$C$960&lt;&gt;'01 Program Profile'!$E$7)+($D$5:$D$960=""),0),0)),""))</f>
        <v/>
      </c>
      <c r="N72" s="79" t="str">
        <f>IF(OR('01 Program Profile'!$E$5="",'01 Program Profile'!$E$6=""),"",IFERROR(INDEX($C$5:$C$960,MATCH(0,INDEX(COUNTIF($N$4:N71,$C$5:$C$960)+($A$5:$A$960&lt;&gt;'01 Program Profile'!$E$5)+($B$5:$B$960&lt;&gt;'01 Program Profile'!$E$6)+($C$5:$C$960=""),0),0)),""))</f>
        <v/>
      </c>
      <c r="O72" s="1" t="str">
        <f>IF('01 Program Profile'!$E$5="","",IFERROR(INDEX($B$5:$B$960,MATCH(0,INDEX(COUNTIF($O$4:O71,$B$5:$B$960)+($A$5:$A$960&lt;&gt;'01 Program Profile'!$E$5)+($B$5:$B$960=""),0),0)),""))</f>
        <v/>
      </c>
      <c r="P72" s="79" t="str">
        <f>IFERROR(INDEX($A$5:$A$960,MATCH(0,INDEX(COUNTIF($P$4:P71,$A$5:$A$960)+($A$5:$A$960=""),0),0)),"")</f>
        <v/>
      </c>
    </row>
    <row r="73" spans="1:16" ht="18.75">
      <c r="A73" s="74" t="s">
        <v>268</v>
      </c>
      <c r="B73" s="20" t="s">
        <v>334</v>
      </c>
      <c r="C73" s="20" t="s">
        <v>59</v>
      </c>
      <c r="D73" s="20" t="s">
        <v>339</v>
      </c>
      <c r="E73" s="20" t="s">
        <v>177</v>
      </c>
      <c r="F73" s="20" t="s">
        <v>185</v>
      </c>
      <c r="G73" s="75">
        <v>45108</v>
      </c>
      <c r="H73" s="75">
        <v>46995</v>
      </c>
      <c r="I73" s="76" t="s">
        <v>260</v>
      </c>
      <c r="J73" s="77" t="s">
        <v>340</v>
      </c>
      <c r="K73" s="1"/>
      <c r="L73" s="79" t="str">
        <f>IF(OR('01 Program Profile'!$E$5="",'01 Program Profile'!$E$6="",'01 Program Profile'!$E$7="",'01 Program Profile'!$E$8=""),"",IFERROR(INDEX($E$5:$E$960,MATCH(0,INDEX(COUNTIF($L$4:L72,$E$5:$E$960)+($A$5:$A$960&lt;&gt;'01 Program Profile'!$E$5)+($B$5:$B$960&lt;&gt;'01 Program Profile'!$E$6)+($C$5:$C$960&lt;&gt;'01 Program Profile'!$E$7)+($D$5:$D$960&lt;&gt;'01 Program Profile'!$E$8)+($E$5:$E$960=""),0),0)),""))</f>
        <v/>
      </c>
      <c r="M73" s="1" t="str">
        <f>IF(OR('01 Program Profile'!$E$5="",'01 Program Profile'!$E$6="",'01 Program Profile'!$E$7=""),"",IFERROR(INDEX($D$5:$D$960,MATCH(0,INDEX(COUNTIF($M$4:M72,$D$5:$D$960)+($A$5:$A$960&lt;&gt;'01 Program Profile'!$E$5)+($B$5:$B$960&lt;&gt;'01 Program Profile'!$E$6)+($C$5:$C$960&lt;&gt;'01 Program Profile'!$E$7)+($D$5:$D$960=""),0),0)),""))</f>
        <v/>
      </c>
      <c r="N73" s="79" t="str">
        <f>IF(OR('01 Program Profile'!$E$5="",'01 Program Profile'!$E$6=""),"",IFERROR(INDEX($C$5:$C$960,MATCH(0,INDEX(COUNTIF($N$4:N72,$C$5:$C$960)+($A$5:$A$960&lt;&gt;'01 Program Profile'!$E$5)+($B$5:$B$960&lt;&gt;'01 Program Profile'!$E$6)+($C$5:$C$960=""),0),0)),""))</f>
        <v/>
      </c>
      <c r="O73" s="1" t="str">
        <f>IF('01 Program Profile'!$E$5="","",IFERROR(INDEX($B$5:$B$960,MATCH(0,INDEX(COUNTIF($O$4:O72,$B$5:$B$960)+($A$5:$A$960&lt;&gt;'01 Program Profile'!$E$5)+($B$5:$B$960=""),0),0)),""))</f>
        <v/>
      </c>
      <c r="P73" s="79" t="str">
        <f>IFERROR(INDEX($A$5:$A$960,MATCH(0,INDEX(COUNTIF($P$4:P72,$A$5:$A$960)+($A$5:$A$960=""),0),0)),"")</f>
        <v/>
      </c>
    </row>
    <row r="74" spans="1:16" ht="18.75">
      <c r="A74" s="74" t="s">
        <v>268</v>
      </c>
      <c r="B74" s="20" t="s">
        <v>334</v>
      </c>
      <c r="C74" s="20" t="s">
        <v>193</v>
      </c>
      <c r="D74" s="20" t="s">
        <v>335</v>
      </c>
      <c r="E74" s="20" t="s">
        <v>177</v>
      </c>
      <c r="F74" s="20" t="s">
        <v>185</v>
      </c>
      <c r="G74" s="75">
        <v>44440</v>
      </c>
      <c r="H74" s="75">
        <v>46996</v>
      </c>
      <c r="I74" s="76" t="s">
        <v>260</v>
      </c>
      <c r="J74" s="77" t="s">
        <v>341</v>
      </c>
      <c r="K74" s="1"/>
      <c r="L74" s="79" t="str">
        <f>IF(OR('01 Program Profile'!$E$5="",'01 Program Profile'!$E$6="",'01 Program Profile'!$E$7="",'01 Program Profile'!$E$8=""),"",IFERROR(INDEX($E$5:$E$960,MATCH(0,INDEX(COUNTIF($L$4:L73,$E$5:$E$960)+($A$5:$A$960&lt;&gt;'01 Program Profile'!$E$5)+($B$5:$B$960&lt;&gt;'01 Program Profile'!$E$6)+($C$5:$C$960&lt;&gt;'01 Program Profile'!$E$7)+($D$5:$D$960&lt;&gt;'01 Program Profile'!$E$8)+($E$5:$E$960=""),0),0)),""))</f>
        <v/>
      </c>
      <c r="M74" s="1" t="str">
        <f>IF(OR('01 Program Profile'!$E$5="",'01 Program Profile'!$E$6="",'01 Program Profile'!$E$7=""),"",IFERROR(INDEX($D$5:$D$960,MATCH(0,INDEX(COUNTIF($M$4:M73,$D$5:$D$960)+($A$5:$A$960&lt;&gt;'01 Program Profile'!$E$5)+($B$5:$B$960&lt;&gt;'01 Program Profile'!$E$6)+($C$5:$C$960&lt;&gt;'01 Program Profile'!$E$7)+($D$5:$D$960=""),0),0)),""))</f>
        <v/>
      </c>
      <c r="N74" s="79" t="str">
        <f>IF(OR('01 Program Profile'!$E$5="",'01 Program Profile'!$E$6=""),"",IFERROR(INDEX($C$5:$C$960,MATCH(0,INDEX(COUNTIF($N$4:N73,$C$5:$C$960)+($A$5:$A$960&lt;&gt;'01 Program Profile'!$E$5)+($B$5:$B$960&lt;&gt;'01 Program Profile'!$E$6)+($C$5:$C$960=""),0),0)),""))</f>
        <v/>
      </c>
      <c r="O74" s="1" t="str">
        <f>IF('01 Program Profile'!$E$5="","",IFERROR(INDEX($B$5:$B$960,MATCH(0,INDEX(COUNTIF($O$4:O73,$B$5:$B$960)+($A$5:$A$960&lt;&gt;'01 Program Profile'!$E$5)+($B$5:$B$960=""),0),0)),""))</f>
        <v/>
      </c>
      <c r="P74" s="79" t="str">
        <f>IFERROR(INDEX($A$5:$A$960,MATCH(0,INDEX(COUNTIF($P$4:P73,$A$5:$A$960)+($A$5:$A$960=""),0),0)),"")</f>
        <v/>
      </c>
    </row>
    <row r="75" spans="1:16" ht="18.75">
      <c r="A75" s="74" t="s">
        <v>268</v>
      </c>
      <c r="B75" s="20" t="s">
        <v>342</v>
      </c>
      <c r="C75" s="20" t="s">
        <v>59</v>
      </c>
      <c r="D75" s="20" t="s">
        <v>343</v>
      </c>
      <c r="E75" s="20" t="s">
        <v>177</v>
      </c>
      <c r="F75" s="20" t="s">
        <v>185</v>
      </c>
      <c r="G75" s="75">
        <v>45597</v>
      </c>
      <c r="H75" s="75">
        <v>47421</v>
      </c>
      <c r="I75" s="76" t="s">
        <v>266</v>
      </c>
      <c r="J75" s="77" t="s">
        <v>344</v>
      </c>
      <c r="K75" s="1"/>
      <c r="L75" s="79" t="str">
        <f>IF(OR('01 Program Profile'!$E$5="",'01 Program Profile'!$E$6="",'01 Program Profile'!$E$7="",'01 Program Profile'!$E$8=""),"",IFERROR(INDEX($E$5:$E$960,MATCH(0,INDEX(COUNTIF($L$4:L74,$E$5:$E$960)+($A$5:$A$960&lt;&gt;'01 Program Profile'!$E$5)+($B$5:$B$960&lt;&gt;'01 Program Profile'!$E$6)+($C$5:$C$960&lt;&gt;'01 Program Profile'!$E$7)+($D$5:$D$960&lt;&gt;'01 Program Profile'!$E$8)+($E$5:$E$960=""),0),0)),""))</f>
        <v/>
      </c>
      <c r="M75" s="1" t="str">
        <f>IF(OR('01 Program Profile'!$E$5="",'01 Program Profile'!$E$6="",'01 Program Profile'!$E$7=""),"",IFERROR(INDEX($D$5:$D$960,MATCH(0,INDEX(COUNTIF($M$4:M74,$D$5:$D$960)+($A$5:$A$960&lt;&gt;'01 Program Profile'!$E$5)+($B$5:$B$960&lt;&gt;'01 Program Profile'!$E$6)+($C$5:$C$960&lt;&gt;'01 Program Profile'!$E$7)+($D$5:$D$960=""),0),0)),""))</f>
        <v/>
      </c>
      <c r="N75" s="79" t="str">
        <f>IF(OR('01 Program Profile'!$E$5="",'01 Program Profile'!$E$6=""),"",IFERROR(INDEX($C$5:$C$960,MATCH(0,INDEX(COUNTIF($N$4:N74,$C$5:$C$960)+($A$5:$A$960&lt;&gt;'01 Program Profile'!$E$5)+($B$5:$B$960&lt;&gt;'01 Program Profile'!$E$6)+($C$5:$C$960=""),0),0)),""))</f>
        <v/>
      </c>
      <c r="O75" s="1" t="str">
        <f>IF('01 Program Profile'!$E$5="","",IFERROR(INDEX($B$5:$B$960,MATCH(0,INDEX(COUNTIF($O$4:O74,$B$5:$B$960)+($A$5:$A$960&lt;&gt;'01 Program Profile'!$E$5)+($B$5:$B$960=""),0),0)),""))</f>
        <v/>
      </c>
      <c r="P75" s="79" t="str">
        <f>IFERROR(INDEX($A$5:$A$960,MATCH(0,INDEX(COUNTIF($P$4:P74,$A$5:$A$960)+($A$5:$A$960=""),0),0)),"")</f>
        <v/>
      </c>
    </row>
    <row r="76" spans="1:16" ht="18.75">
      <c r="A76" s="74" t="s">
        <v>345</v>
      </c>
      <c r="B76" s="20" t="s">
        <v>346</v>
      </c>
      <c r="C76" s="20" t="s">
        <v>193</v>
      </c>
      <c r="D76" s="20" t="s">
        <v>347</v>
      </c>
      <c r="E76" s="20" t="s">
        <v>177</v>
      </c>
      <c r="F76" s="20" t="s">
        <v>185</v>
      </c>
      <c r="G76" s="75">
        <v>45839</v>
      </c>
      <c r="H76" s="75">
        <v>47664</v>
      </c>
      <c r="I76" s="76" t="s">
        <v>179</v>
      </c>
      <c r="J76" s="77" t="s">
        <v>348</v>
      </c>
      <c r="K76" s="1"/>
      <c r="L76" s="79" t="str">
        <f>IF(OR('01 Program Profile'!$E$5="",'01 Program Profile'!$E$6="",'01 Program Profile'!$E$7="",'01 Program Profile'!$E$8=""),"",IFERROR(INDEX($E$5:$E$960,MATCH(0,INDEX(COUNTIF($L$4:L75,$E$5:$E$960)+($A$5:$A$960&lt;&gt;'01 Program Profile'!$E$5)+($B$5:$B$960&lt;&gt;'01 Program Profile'!$E$6)+($C$5:$C$960&lt;&gt;'01 Program Profile'!$E$7)+($D$5:$D$960&lt;&gt;'01 Program Profile'!$E$8)+($E$5:$E$960=""),0),0)),""))</f>
        <v/>
      </c>
      <c r="M76" s="1" t="str">
        <f>IF(OR('01 Program Profile'!$E$5="",'01 Program Profile'!$E$6="",'01 Program Profile'!$E$7=""),"",IFERROR(INDEX($D$5:$D$960,MATCH(0,INDEX(COUNTIF($M$4:M75,$D$5:$D$960)+($A$5:$A$960&lt;&gt;'01 Program Profile'!$E$5)+($B$5:$B$960&lt;&gt;'01 Program Profile'!$E$6)+($C$5:$C$960&lt;&gt;'01 Program Profile'!$E$7)+($D$5:$D$960=""),0),0)),""))</f>
        <v/>
      </c>
      <c r="N76" s="79" t="str">
        <f>IF(OR('01 Program Profile'!$E$5="",'01 Program Profile'!$E$6=""),"",IFERROR(INDEX($C$5:$C$960,MATCH(0,INDEX(COUNTIF($N$4:N75,$C$5:$C$960)+($A$5:$A$960&lt;&gt;'01 Program Profile'!$E$5)+($B$5:$B$960&lt;&gt;'01 Program Profile'!$E$6)+($C$5:$C$960=""),0),0)),""))</f>
        <v/>
      </c>
      <c r="O76" s="1" t="str">
        <f>IF('01 Program Profile'!$E$5="","",IFERROR(INDEX($B$5:$B$960,MATCH(0,INDEX(COUNTIF($O$4:O75,$B$5:$B$960)+($A$5:$A$960&lt;&gt;'01 Program Profile'!$E$5)+($B$5:$B$960=""),0),0)),""))</f>
        <v/>
      </c>
      <c r="P76" s="79" t="str">
        <f>IFERROR(INDEX($A$5:$A$960,MATCH(0,INDEX(COUNTIF($P$4:P75,$A$5:$A$960)+($A$5:$A$960=""),0),0)),"")</f>
        <v/>
      </c>
    </row>
    <row r="77" spans="1:16" ht="18.75">
      <c r="A77" s="74" t="s">
        <v>345</v>
      </c>
      <c r="B77" s="20" t="s">
        <v>346</v>
      </c>
      <c r="C77" s="20" t="s">
        <v>193</v>
      </c>
      <c r="D77" s="20" t="s">
        <v>349</v>
      </c>
      <c r="E77" s="20" t="s">
        <v>177</v>
      </c>
      <c r="F77" s="20" t="s">
        <v>178</v>
      </c>
      <c r="G77" s="75">
        <v>45839</v>
      </c>
      <c r="H77" s="75">
        <v>46568</v>
      </c>
      <c r="I77" s="76" t="s">
        <v>179</v>
      </c>
      <c r="J77" s="77" t="s">
        <v>350</v>
      </c>
      <c r="K77" s="1"/>
      <c r="L77" s="79" t="str">
        <f>IF(OR('01 Program Profile'!$E$5="",'01 Program Profile'!$E$6="",'01 Program Profile'!$E$7="",'01 Program Profile'!$E$8=""),"",IFERROR(INDEX($E$5:$E$960,MATCH(0,INDEX(COUNTIF($L$4:L76,$E$5:$E$960)+($A$5:$A$960&lt;&gt;'01 Program Profile'!$E$5)+($B$5:$B$960&lt;&gt;'01 Program Profile'!$E$6)+($C$5:$C$960&lt;&gt;'01 Program Profile'!$E$7)+($D$5:$D$960&lt;&gt;'01 Program Profile'!$E$8)+($E$5:$E$960=""),0),0)),""))</f>
        <v/>
      </c>
      <c r="M77" s="1" t="str">
        <f>IF(OR('01 Program Profile'!$E$5="",'01 Program Profile'!$E$6="",'01 Program Profile'!$E$7=""),"",IFERROR(INDEX($D$5:$D$960,MATCH(0,INDEX(COUNTIF($M$4:M76,$D$5:$D$960)+($A$5:$A$960&lt;&gt;'01 Program Profile'!$E$5)+($B$5:$B$960&lt;&gt;'01 Program Profile'!$E$6)+($C$5:$C$960&lt;&gt;'01 Program Profile'!$E$7)+($D$5:$D$960=""),0),0)),""))</f>
        <v/>
      </c>
      <c r="N77" s="79" t="str">
        <f>IF(OR('01 Program Profile'!$E$5="",'01 Program Profile'!$E$6=""),"",IFERROR(INDEX($C$5:$C$960,MATCH(0,INDEX(COUNTIF($N$4:N76,$C$5:$C$960)+($A$5:$A$960&lt;&gt;'01 Program Profile'!$E$5)+($B$5:$B$960&lt;&gt;'01 Program Profile'!$E$6)+($C$5:$C$960=""),0),0)),""))</f>
        <v/>
      </c>
      <c r="O77" s="1" t="str">
        <f>IF('01 Program Profile'!$E$5="","",IFERROR(INDEX($B$5:$B$960,MATCH(0,INDEX(COUNTIF($O$4:O76,$B$5:$B$960)+($A$5:$A$960&lt;&gt;'01 Program Profile'!$E$5)+($B$5:$B$960=""),0),0)),""))</f>
        <v/>
      </c>
      <c r="P77" s="79" t="str">
        <f>IFERROR(INDEX($A$5:$A$960,MATCH(0,INDEX(COUNTIF($P$4:P76,$A$5:$A$960)+($A$5:$A$960=""),0),0)),"")</f>
        <v/>
      </c>
    </row>
    <row r="78" spans="1:16" ht="18.75">
      <c r="A78" s="74" t="s">
        <v>345</v>
      </c>
      <c r="B78" s="20" t="s">
        <v>346</v>
      </c>
      <c r="C78" s="20" t="s">
        <v>181</v>
      </c>
      <c r="D78" s="20" t="s">
        <v>347</v>
      </c>
      <c r="E78" s="20" t="s">
        <v>177</v>
      </c>
      <c r="F78" s="20" t="s">
        <v>185</v>
      </c>
      <c r="G78" s="75">
        <v>45839</v>
      </c>
      <c r="H78" s="75">
        <v>47664</v>
      </c>
      <c r="I78" s="76" t="s">
        <v>179</v>
      </c>
      <c r="J78" s="77" t="s">
        <v>351</v>
      </c>
      <c r="K78" s="1"/>
      <c r="L78" s="79" t="str">
        <f>IF(OR('01 Program Profile'!$E$5="",'01 Program Profile'!$E$6="",'01 Program Profile'!$E$7="",'01 Program Profile'!$E$8=""),"",IFERROR(INDEX($E$5:$E$960,MATCH(0,INDEX(COUNTIF($L$4:L77,$E$5:$E$960)+($A$5:$A$960&lt;&gt;'01 Program Profile'!$E$5)+($B$5:$B$960&lt;&gt;'01 Program Profile'!$E$6)+($C$5:$C$960&lt;&gt;'01 Program Profile'!$E$7)+($D$5:$D$960&lt;&gt;'01 Program Profile'!$E$8)+($E$5:$E$960=""),0),0)),""))</f>
        <v/>
      </c>
      <c r="M78" s="1" t="str">
        <f>IF(OR('01 Program Profile'!$E$5="",'01 Program Profile'!$E$6="",'01 Program Profile'!$E$7=""),"",IFERROR(INDEX($D$5:$D$960,MATCH(0,INDEX(COUNTIF($M$4:M77,$D$5:$D$960)+($A$5:$A$960&lt;&gt;'01 Program Profile'!$E$5)+($B$5:$B$960&lt;&gt;'01 Program Profile'!$E$6)+($C$5:$C$960&lt;&gt;'01 Program Profile'!$E$7)+($D$5:$D$960=""),0),0)),""))</f>
        <v/>
      </c>
      <c r="N78" s="79" t="str">
        <f>IF(OR('01 Program Profile'!$E$5="",'01 Program Profile'!$E$6=""),"",IFERROR(INDEX($C$5:$C$960,MATCH(0,INDEX(COUNTIF($N$4:N77,$C$5:$C$960)+($A$5:$A$960&lt;&gt;'01 Program Profile'!$E$5)+($B$5:$B$960&lt;&gt;'01 Program Profile'!$E$6)+($C$5:$C$960=""),0),0)),""))</f>
        <v/>
      </c>
      <c r="O78" s="1" t="str">
        <f>IF('01 Program Profile'!$E$5="","",IFERROR(INDEX($B$5:$B$960,MATCH(0,INDEX(COUNTIF($O$4:O77,$B$5:$B$960)+($A$5:$A$960&lt;&gt;'01 Program Profile'!$E$5)+($B$5:$B$960=""),0),0)),""))</f>
        <v/>
      </c>
      <c r="P78" s="79" t="str">
        <f>IFERROR(INDEX($A$5:$A$960,MATCH(0,INDEX(COUNTIF($P$4:P77,$A$5:$A$960)+($A$5:$A$960=""),0),0)),"")</f>
        <v/>
      </c>
    </row>
    <row r="79" spans="1:16" ht="18.75">
      <c r="A79" s="74" t="s">
        <v>345</v>
      </c>
      <c r="B79" s="20" t="s">
        <v>346</v>
      </c>
      <c r="C79" s="20" t="s">
        <v>181</v>
      </c>
      <c r="D79" s="20" t="s">
        <v>349</v>
      </c>
      <c r="E79" s="20" t="s">
        <v>177</v>
      </c>
      <c r="F79" s="20" t="s">
        <v>185</v>
      </c>
      <c r="G79" s="75">
        <v>45839</v>
      </c>
      <c r="H79" s="75">
        <v>47664</v>
      </c>
      <c r="I79" s="76" t="s">
        <v>179</v>
      </c>
      <c r="J79" s="77" t="s">
        <v>352</v>
      </c>
      <c r="K79" s="1"/>
      <c r="L79" s="79" t="str">
        <f>IF(OR('01 Program Profile'!$E$5="",'01 Program Profile'!$E$6="",'01 Program Profile'!$E$7="",'01 Program Profile'!$E$8=""),"",IFERROR(INDEX($E$5:$E$960,MATCH(0,INDEX(COUNTIF($L$4:L78,$E$5:$E$960)+($A$5:$A$960&lt;&gt;'01 Program Profile'!$E$5)+($B$5:$B$960&lt;&gt;'01 Program Profile'!$E$6)+($C$5:$C$960&lt;&gt;'01 Program Profile'!$E$7)+($D$5:$D$960&lt;&gt;'01 Program Profile'!$E$8)+($E$5:$E$960=""),0),0)),""))</f>
        <v/>
      </c>
      <c r="M79" s="1" t="str">
        <f>IF(OR('01 Program Profile'!$E$5="",'01 Program Profile'!$E$6="",'01 Program Profile'!$E$7=""),"",IFERROR(INDEX($D$5:$D$960,MATCH(0,INDEX(COUNTIF($M$4:M78,$D$5:$D$960)+($A$5:$A$960&lt;&gt;'01 Program Profile'!$E$5)+($B$5:$B$960&lt;&gt;'01 Program Profile'!$E$6)+($C$5:$C$960&lt;&gt;'01 Program Profile'!$E$7)+($D$5:$D$960=""),0),0)),""))</f>
        <v/>
      </c>
      <c r="N79" s="79" t="str">
        <f>IF(OR('01 Program Profile'!$E$5="",'01 Program Profile'!$E$6=""),"",IFERROR(INDEX($C$5:$C$960,MATCH(0,INDEX(COUNTIF($N$4:N78,$C$5:$C$960)+($A$5:$A$960&lt;&gt;'01 Program Profile'!$E$5)+($B$5:$B$960&lt;&gt;'01 Program Profile'!$E$6)+($C$5:$C$960=""),0),0)),""))</f>
        <v/>
      </c>
      <c r="O79" s="1" t="str">
        <f>IF('01 Program Profile'!$E$5="","",IFERROR(INDEX($B$5:$B$960,MATCH(0,INDEX(COUNTIF($O$4:O78,$B$5:$B$960)+($A$5:$A$960&lt;&gt;'01 Program Profile'!$E$5)+($B$5:$B$960=""),0),0)),""))</f>
        <v/>
      </c>
      <c r="P79" s="79" t="str">
        <f>IFERROR(INDEX($A$5:$A$960,MATCH(0,INDEX(COUNTIF($P$4:P78,$A$5:$A$960)+($A$5:$A$960=""),0),0)),"")</f>
        <v/>
      </c>
    </row>
    <row r="80" spans="1:16" ht="18.75">
      <c r="A80" s="74" t="s">
        <v>345</v>
      </c>
      <c r="B80" s="20" t="s">
        <v>353</v>
      </c>
      <c r="C80" s="20" t="s">
        <v>59</v>
      </c>
      <c r="D80" s="20" t="s">
        <v>354</v>
      </c>
      <c r="E80" s="20" t="s">
        <v>177</v>
      </c>
      <c r="F80" s="20" t="s">
        <v>185</v>
      </c>
      <c r="G80" s="75">
        <v>44256</v>
      </c>
      <c r="H80" s="75">
        <v>46811</v>
      </c>
      <c r="I80" s="76" t="s">
        <v>197</v>
      </c>
      <c r="J80" s="77" t="s">
        <v>355</v>
      </c>
      <c r="K80" s="1"/>
      <c r="L80" s="79" t="str">
        <f>IF(OR('01 Program Profile'!$E$5="",'01 Program Profile'!$E$6="",'01 Program Profile'!$E$7="",'01 Program Profile'!$E$8=""),"",IFERROR(INDEX($E$5:$E$960,MATCH(0,INDEX(COUNTIF($L$4:L79,$E$5:$E$960)+($A$5:$A$960&lt;&gt;'01 Program Profile'!$E$5)+($B$5:$B$960&lt;&gt;'01 Program Profile'!$E$6)+($C$5:$C$960&lt;&gt;'01 Program Profile'!$E$7)+($D$5:$D$960&lt;&gt;'01 Program Profile'!$E$8)+($E$5:$E$960=""),0),0)),""))</f>
        <v/>
      </c>
      <c r="M80" s="1" t="str">
        <f>IF(OR('01 Program Profile'!$E$5="",'01 Program Profile'!$E$6="",'01 Program Profile'!$E$7=""),"",IFERROR(INDEX($D$5:$D$960,MATCH(0,INDEX(COUNTIF($M$4:M79,$D$5:$D$960)+($A$5:$A$960&lt;&gt;'01 Program Profile'!$E$5)+($B$5:$B$960&lt;&gt;'01 Program Profile'!$E$6)+($C$5:$C$960&lt;&gt;'01 Program Profile'!$E$7)+($D$5:$D$960=""),0),0)),""))</f>
        <v/>
      </c>
      <c r="N80" s="79" t="str">
        <f>IF(OR('01 Program Profile'!$E$5="",'01 Program Profile'!$E$6=""),"",IFERROR(INDEX($C$5:$C$960,MATCH(0,INDEX(COUNTIF($N$4:N79,$C$5:$C$960)+($A$5:$A$960&lt;&gt;'01 Program Profile'!$E$5)+($B$5:$B$960&lt;&gt;'01 Program Profile'!$E$6)+($C$5:$C$960=""),0),0)),""))</f>
        <v/>
      </c>
      <c r="O80" s="1" t="str">
        <f>IF('01 Program Profile'!$E$5="","",IFERROR(INDEX($B$5:$B$960,MATCH(0,INDEX(COUNTIF($O$4:O79,$B$5:$B$960)+($A$5:$A$960&lt;&gt;'01 Program Profile'!$E$5)+($B$5:$B$960=""),0),0)),""))</f>
        <v/>
      </c>
      <c r="P80" s="79" t="str">
        <f>IFERROR(INDEX($A$5:$A$960,MATCH(0,INDEX(COUNTIF($P$4:P79,$A$5:$A$960)+($A$5:$A$960=""),0),0)),"")</f>
        <v/>
      </c>
    </row>
    <row r="81" spans="1:16" ht="18.75">
      <c r="A81" s="74" t="s">
        <v>345</v>
      </c>
      <c r="B81" s="20" t="s">
        <v>353</v>
      </c>
      <c r="C81" s="20" t="s">
        <v>59</v>
      </c>
      <c r="D81" s="20" t="s">
        <v>356</v>
      </c>
      <c r="E81" s="20" t="s">
        <v>177</v>
      </c>
      <c r="F81" s="20" t="s">
        <v>185</v>
      </c>
      <c r="G81" s="75">
        <v>44256</v>
      </c>
      <c r="H81" s="75">
        <v>46811</v>
      </c>
      <c r="I81" s="76" t="s">
        <v>197</v>
      </c>
      <c r="J81" s="77" t="s">
        <v>357</v>
      </c>
      <c r="K81" s="1"/>
      <c r="L81" s="79" t="str">
        <f>IF(OR('01 Program Profile'!$E$5="",'01 Program Profile'!$E$6="",'01 Program Profile'!$E$7="",'01 Program Profile'!$E$8=""),"",IFERROR(INDEX($E$5:$E$960,MATCH(0,INDEX(COUNTIF($L$4:L80,$E$5:$E$960)+($A$5:$A$960&lt;&gt;'01 Program Profile'!$E$5)+($B$5:$B$960&lt;&gt;'01 Program Profile'!$E$6)+($C$5:$C$960&lt;&gt;'01 Program Profile'!$E$7)+($D$5:$D$960&lt;&gt;'01 Program Profile'!$E$8)+($E$5:$E$960=""),0),0)),""))</f>
        <v/>
      </c>
      <c r="M81" s="1" t="str">
        <f>IF(OR('01 Program Profile'!$E$5="",'01 Program Profile'!$E$6="",'01 Program Profile'!$E$7=""),"",IFERROR(INDEX($D$5:$D$960,MATCH(0,INDEX(COUNTIF($M$4:M80,$D$5:$D$960)+($A$5:$A$960&lt;&gt;'01 Program Profile'!$E$5)+($B$5:$B$960&lt;&gt;'01 Program Profile'!$E$6)+($C$5:$C$960&lt;&gt;'01 Program Profile'!$E$7)+($D$5:$D$960=""),0),0)),""))</f>
        <v/>
      </c>
      <c r="N81" s="79" t="str">
        <f>IF(OR('01 Program Profile'!$E$5="",'01 Program Profile'!$E$6=""),"",IFERROR(INDEX($C$5:$C$960,MATCH(0,INDEX(COUNTIF($N$4:N80,$C$5:$C$960)+($A$5:$A$960&lt;&gt;'01 Program Profile'!$E$5)+($B$5:$B$960&lt;&gt;'01 Program Profile'!$E$6)+($C$5:$C$960=""),0),0)),""))</f>
        <v/>
      </c>
      <c r="O81" s="1" t="str">
        <f>IF('01 Program Profile'!$E$5="","",IFERROR(INDEX($B$5:$B$960,MATCH(0,INDEX(COUNTIF($O$4:O80,$B$5:$B$960)+($A$5:$A$960&lt;&gt;'01 Program Profile'!$E$5)+($B$5:$B$960=""),0),0)),""))</f>
        <v/>
      </c>
      <c r="P81" s="79" t="str">
        <f>IFERROR(INDEX($A$5:$A$960,MATCH(0,INDEX(COUNTIF($P$4:P80,$A$5:$A$960)+($A$5:$A$960=""),0),0)),"")</f>
        <v/>
      </c>
    </row>
    <row r="82" spans="1:16" ht="18.75">
      <c r="A82" s="74" t="s">
        <v>345</v>
      </c>
      <c r="B82" s="20" t="s">
        <v>353</v>
      </c>
      <c r="C82" s="20" t="s">
        <v>59</v>
      </c>
      <c r="D82" s="20" t="s">
        <v>358</v>
      </c>
      <c r="E82" s="20" t="s">
        <v>177</v>
      </c>
      <c r="F82" s="20" t="s">
        <v>185</v>
      </c>
      <c r="G82" s="75">
        <v>45108</v>
      </c>
      <c r="H82" s="75">
        <v>46934</v>
      </c>
      <c r="I82" s="76" t="s">
        <v>197</v>
      </c>
      <c r="J82" s="77" t="s">
        <v>359</v>
      </c>
      <c r="K82" s="1"/>
      <c r="L82" s="79" t="str">
        <f>IF(OR('01 Program Profile'!$E$5="",'01 Program Profile'!$E$6="",'01 Program Profile'!$E$7="",'01 Program Profile'!$E$8=""),"",IFERROR(INDEX($E$5:$E$960,MATCH(0,INDEX(COUNTIF($L$4:L81,$E$5:$E$960)+($A$5:$A$960&lt;&gt;'01 Program Profile'!$E$5)+($B$5:$B$960&lt;&gt;'01 Program Profile'!$E$6)+($C$5:$C$960&lt;&gt;'01 Program Profile'!$E$7)+($D$5:$D$960&lt;&gt;'01 Program Profile'!$E$8)+($E$5:$E$960=""),0),0)),""))</f>
        <v/>
      </c>
      <c r="M82" s="1" t="str">
        <f>IF(OR('01 Program Profile'!$E$5="",'01 Program Profile'!$E$6="",'01 Program Profile'!$E$7=""),"",IFERROR(INDEX($D$5:$D$960,MATCH(0,INDEX(COUNTIF($M$4:M81,$D$5:$D$960)+($A$5:$A$960&lt;&gt;'01 Program Profile'!$E$5)+($B$5:$B$960&lt;&gt;'01 Program Profile'!$E$6)+($C$5:$C$960&lt;&gt;'01 Program Profile'!$E$7)+($D$5:$D$960=""),0),0)),""))</f>
        <v/>
      </c>
      <c r="N82" s="79" t="str">
        <f>IF(OR('01 Program Profile'!$E$5="",'01 Program Profile'!$E$6=""),"",IFERROR(INDEX($C$5:$C$960,MATCH(0,INDEX(COUNTIF($N$4:N81,$C$5:$C$960)+($A$5:$A$960&lt;&gt;'01 Program Profile'!$E$5)+($B$5:$B$960&lt;&gt;'01 Program Profile'!$E$6)+($C$5:$C$960=""),0),0)),""))</f>
        <v/>
      </c>
      <c r="O82" s="1" t="str">
        <f>IF('01 Program Profile'!$E$5="","",IFERROR(INDEX($B$5:$B$960,MATCH(0,INDEX(COUNTIF($O$4:O81,$B$5:$B$960)+($A$5:$A$960&lt;&gt;'01 Program Profile'!$E$5)+($B$5:$B$960=""),0),0)),""))</f>
        <v/>
      </c>
      <c r="P82" s="79" t="str">
        <f>IFERROR(INDEX($A$5:$A$960,MATCH(0,INDEX(COUNTIF($P$4:P81,$A$5:$A$960)+($A$5:$A$960=""),0),0)),"")</f>
        <v/>
      </c>
    </row>
    <row r="83" spans="1:16" ht="18.75">
      <c r="A83" s="74" t="s">
        <v>345</v>
      </c>
      <c r="B83" s="20" t="s">
        <v>353</v>
      </c>
      <c r="C83" s="20" t="s">
        <v>59</v>
      </c>
      <c r="D83" s="20" t="s">
        <v>360</v>
      </c>
      <c r="E83" s="20" t="s">
        <v>177</v>
      </c>
      <c r="F83" s="20" t="s">
        <v>185</v>
      </c>
      <c r="G83" s="75">
        <v>44166</v>
      </c>
      <c r="H83" s="75">
        <v>46692</v>
      </c>
      <c r="I83" s="76" t="s">
        <v>197</v>
      </c>
      <c r="J83" s="77" t="s">
        <v>361</v>
      </c>
      <c r="K83" s="1"/>
      <c r="L83" s="79" t="str">
        <f>IF(OR('01 Program Profile'!$E$5="",'01 Program Profile'!$E$6="",'01 Program Profile'!$E$7="",'01 Program Profile'!$E$8=""),"",IFERROR(INDEX($E$5:$E$960,MATCH(0,INDEX(COUNTIF($L$4:L82,$E$5:$E$960)+($A$5:$A$960&lt;&gt;'01 Program Profile'!$E$5)+($B$5:$B$960&lt;&gt;'01 Program Profile'!$E$6)+($C$5:$C$960&lt;&gt;'01 Program Profile'!$E$7)+($D$5:$D$960&lt;&gt;'01 Program Profile'!$E$8)+($E$5:$E$960=""),0),0)),""))</f>
        <v/>
      </c>
      <c r="M83" s="1" t="str">
        <f>IF(OR('01 Program Profile'!$E$5="",'01 Program Profile'!$E$6="",'01 Program Profile'!$E$7=""),"",IFERROR(INDEX($D$5:$D$960,MATCH(0,INDEX(COUNTIF($M$4:M82,$D$5:$D$960)+($A$5:$A$960&lt;&gt;'01 Program Profile'!$E$5)+($B$5:$B$960&lt;&gt;'01 Program Profile'!$E$6)+($C$5:$C$960&lt;&gt;'01 Program Profile'!$E$7)+($D$5:$D$960=""),0),0)),""))</f>
        <v/>
      </c>
      <c r="N83" s="79" t="str">
        <f>IF(OR('01 Program Profile'!$E$5="",'01 Program Profile'!$E$6=""),"",IFERROR(INDEX($C$5:$C$960,MATCH(0,INDEX(COUNTIF($N$4:N82,$C$5:$C$960)+($A$5:$A$960&lt;&gt;'01 Program Profile'!$E$5)+($B$5:$B$960&lt;&gt;'01 Program Profile'!$E$6)+($C$5:$C$960=""),0),0)),""))</f>
        <v/>
      </c>
      <c r="O83" s="1" t="str">
        <f>IF('01 Program Profile'!$E$5="","",IFERROR(INDEX($B$5:$B$960,MATCH(0,INDEX(COUNTIF($O$4:O82,$B$5:$B$960)+($A$5:$A$960&lt;&gt;'01 Program Profile'!$E$5)+($B$5:$B$960=""),0),0)),""))</f>
        <v/>
      </c>
      <c r="P83" s="79" t="str">
        <f>IFERROR(INDEX($A$5:$A$960,MATCH(0,INDEX(COUNTIF($P$4:P82,$A$5:$A$960)+($A$5:$A$960=""),0),0)),"")</f>
        <v/>
      </c>
    </row>
    <row r="84" spans="1:16" ht="18.75">
      <c r="A84" s="74" t="s">
        <v>345</v>
      </c>
      <c r="B84" s="20" t="s">
        <v>362</v>
      </c>
      <c r="C84" s="20" t="s">
        <v>59</v>
      </c>
      <c r="D84" s="20" t="s">
        <v>363</v>
      </c>
      <c r="E84" s="20" t="s">
        <v>177</v>
      </c>
      <c r="F84" s="20" t="s">
        <v>178</v>
      </c>
      <c r="G84" s="75">
        <v>45839</v>
      </c>
      <c r="H84" s="75">
        <v>46568</v>
      </c>
      <c r="I84" s="76" t="s">
        <v>197</v>
      </c>
      <c r="J84" s="77" t="s">
        <v>364</v>
      </c>
      <c r="K84" s="1"/>
      <c r="L84" s="79" t="str">
        <f>IF(OR('01 Program Profile'!$E$5="",'01 Program Profile'!$E$6="",'01 Program Profile'!$E$7="",'01 Program Profile'!$E$8=""),"",IFERROR(INDEX($E$5:$E$960,MATCH(0,INDEX(COUNTIF($L$4:L83,$E$5:$E$960)+($A$5:$A$960&lt;&gt;'01 Program Profile'!$E$5)+($B$5:$B$960&lt;&gt;'01 Program Profile'!$E$6)+($C$5:$C$960&lt;&gt;'01 Program Profile'!$E$7)+($D$5:$D$960&lt;&gt;'01 Program Profile'!$E$8)+($E$5:$E$960=""),0),0)),""))</f>
        <v/>
      </c>
      <c r="M84" s="1" t="str">
        <f>IF(OR('01 Program Profile'!$E$5="",'01 Program Profile'!$E$6="",'01 Program Profile'!$E$7=""),"",IFERROR(INDEX($D$5:$D$960,MATCH(0,INDEX(COUNTIF($M$4:M83,$D$5:$D$960)+($A$5:$A$960&lt;&gt;'01 Program Profile'!$E$5)+($B$5:$B$960&lt;&gt;'01 Program Profile'!$E$6)+($C$5:$C$960&lt;&gt;'01 Program Profile'!$E$7)+($D$5:$D$960=""),0),0)),""))</f>
        <v/>
      </c>
      <c r="N84" s="79" t="str">
        <f>IF(OR('01 Program Profile'!$E$5="",'01 Program Profile'!$E$6=""),"",IFERROR(INDEX($C$5:$C$960,MATCH(0,INDEX(COUNTIF($N$4:N83,$C$5:$C$960)+($A$5:$A$960&lt;&gt;'01 Program Profile'!$E$5)+($B$5:$B$960&lt;&gt;'01 Program Profile'!$E$6)+($C$5:$C$960=""),0),0)),""))</f>
        <v/>
      </c>
      <c r="O84" s="1" t="str">
        <f>IF('01 Program Profile'!$E$5="","",IFERROR(INDEX($B$5:$B$960,MATCH(0,INDEX(COUNTIF($O$4:O83,$B$5:$B$960)+($A$5:$A$960&lt;&gt;'01 Program Profile'!$E$5)+($B$5:$B$960=""),0),0)),""))</f>
        <v/>
      </c>
      <c r="P84" s="79" t="str">
        <f>IFERROR(INDEX($A$5:$A$960,MATCH(0,INDEX(COUNTIF($P$4:P83,$A$5:$A$960)+($A$5:$A$960=""),0),0)),"")</f>
        <v/>
      </c>
    </row>
    <row r="85" spans="1:16" ht="18.75">
      <c r="A85" s="74" t="s">
        <v>345</v>
      </c>
      <c r="B85" s="20" t="s">
        <v>362</v>
      </c>
      <c r="C85" s="20" t="s">
        <v>59</v>
      </c>
      <c r="D85" s="20" t="s">
        <v>365</v>
      </c>
      <c r="E85" s="20" t="s">
        <v>177</v>
      </c>
      <c r="F85" s="20" t="s">
        <v>185</v>
      </c>
      <c r="G85" s="75">
        <v>45047</v>
      </c>
      <c r="H85" s="75">
        <v>46873</v>
      </c>
      <c r="I85" s="76" t="s">
        <v>197</v>
      </c>
      <c r="J85" s="77" t="s">
        <v>366</v>
      </c>
      <c r="K85" s="1"/>
      <c r="L85" s="79" t="str">
        <f>IF(OR('01 Program Profile'!$E$5="",'01 Program Profile'!$E$6="",'01 Program Profile'!$E$7="",'01 Program Profile'!$E$8=""),"",IFERROR(INDEX($E$5:$E$960,MATCH(0,INDEX(COUNTIF($L$4:L84,$E$5:$E$960)+($A$5:$A$960&lt;&gt;'01 Program Profile'!$E$5)+($B$5:$B$960&lt;&gt;'01 Program Profile'!$E$6)+($C$5:$C$960&lt;&gt;'01 Program Profile'!$E$7)+($D$5:$D$960&lt;&gt;'01 Program Profile'!$E$8)+($E$5:$E$960=""),0),0)),""))</f>
        <v/>
      </c>
      <c r="M85" s="1" t="str">
        <f>IF(OR('01 Program Profile'!$E$5="",'01 Program Profile'!$E$6="",'01 Program Profile'!$E$7=""),"",IFERROR(INDEX($D$5:$D$960,MATCH(0,INDEX(COUNTIF($M$4:M84,$D$5:$D$960)+($A$5:$A$960&lt;&gt;'01 Program Profile'!$E$5)+($B$5:$B$960&lt;&gt;'01 Program Profile'!$E$6)+($C$5:$C$960&lt;&gt;'01 Program Profile'!$E$7)+($D$5:$D$960=""),0),0)),""))</f>
        <v/>
      </c>
      <c r="N85" s="79" t="str">
        <f>IF(OR('01 Program Profile'!$E$5="",'01 Program Profile'!$E$6=""),"",IFERROR(INDEX($C$5:$C$960,MATCH(0,INDEX(COUNTIF($N$4:N84,$C$5:$C$960)+($A$5:$A$960&lt;&gt;'01 Program Profile'!$E$5)+($B$5:$B$960&lt;&gt;'01 Program Profile'!$E$6)+($C$5:$C$960=""),0),0)),""))</f>
        <v/>
      </c>
      <c r="O85" s="1" t="str">
        <f>IF('01 Program Profile'!$E$5="","",IFERROR(INDEX($B$5:$B$960,MATCH(0,INDEX(COUNTIF($O$4:O84,$B$5:$B$960)+($A$5:$A$960&lt;&gt;'01 Program Profile'!$E$5)+($B$5:$B$960=""),0),0)),""))</f>
        <v/>
      </c>
      <c r="P85" s="79" t="str">
        <f>IFERROR(INDEX($A$5:$A$960,MATCH(0,INDEX(COUNTIF($P$4:P84,$A$5:$A$960)+($A$5:$A$960=""),0),0)),"")</f>
        <v/>
      </c>
    </row>
    <row r="86" spans="1:16" ht="18.75">
      <c r="A86" s="74" t="s">
        <v>345</v>
      </c>
      <c r="B86" s="20" t="s">
        <v>362</v>
      </c>
      <c r="C86" s="20" t="s">
        <v>59</v>
      </c>
      <c r="D86" s="20" t="s">
        <v>367</v>
      </c>
      <c r="E86" s="20" t="s">
        <v>177</v>
      </c>
      <c r="F86" s="20" t="s">
        <v>185</v>
      </c>
      <c r="G86" s="75">
        <v>45047</v>
      </c>
      <c r="H86" s="75">
        <v>46873</v>
      </c>
      <c r="I86" s="76" t="s">
        <v>260</v>
      </c>
      <c r="J86" s="77" t="s">
        <v>368</v>
      </c>
      <c r="K86" s="1"/>
      <c r="L86" s="79" t="str">
        <f>IF(OR('01 Program Profile'!$E$5="",'01 Program Profile'!$E$6="",'01 Program Profile'!$E$7="",'01 Program Profile'!$E$8=""),"",IFERROR(INDEX($E$5:$E$960,MATCH(0,INDEX(COUNTIF($L$4:L85,$E$5:$E$960)+($A$5:$A$960&lt;&gt;'01 Program Profile'!$E$5)+($B$5:$B$960&lt;&gt;'01 Program Profile'!$E$6)+($C$5:$C$960&lt;&gt;'01 Program Profile'!$E$7)+($D$5:$D$960&lt;&gt;'01 Program Profile'!$E$8)+($E$5:$E$960=""),0),0)),""))</f>
        <v/>
      </c>
      <c r="M86" s="1" t="str">
        <f>IF(OR('01 Program Profile'!$E$5="",'01 Program Profile'!$E$6="",'01 Program Profile'!$E$7=""),"",IFERROR(INDEX($D$5:$D$960,MATCH(0,INDEX(COUNTIF($M$4:M85,$D$5:$D$960)+($A$5:$A$960&lt;&gt;'01 Program Profile'!$E$5)+($B$5:$B$960&lt;&gt;'01 Program Profile'!$E$6)+($C$5:$C$960&lt;&gt;'01 Program Profile'!$E$7)+($D$5:$D$960=""),0),0)),""))</f>
        <v/>
      </c>
      <c r="N86" s="79" t="str">
        <f>IF(OR('01 Program Profile'!$E$5="",'01 Program Profile'!$E$6=""),"",IFERROR(INDEX($C$5:$C$960,MATCH(0,INDEX(COUNTIF($N$4:N85,$C$5:$C$960)+($A$5:$A$960&lt;&gt;'01 Program Profile'!$E$5)+($B$5:$B$960&lt;&gt;'01 Program Profile'!$E$6)+($C$5:$C$960=""),0),0)),""))</f>
        <v/>
      </c>
      <c r="O86" s="1" t="str">
        <f>IF('01 Program Profile'!$E$5="","",IFERROR(INDEX($B$5:$B$960,MATCH(0,INDEX(COUNTIF($O$4:O85,$B$5:$B$960)+($A$5:$A$960&lt;&gt;'01 Program Profile'!$E$5)+($B$5:$B$960=""),0),0)),""))</f>
        <v/>
      </c>
      <c r="P86" s="79" t="str">
        <f>IFERROR(INDEX($A$5:$A$960,MATCH(0,INDEX(COUNTIF($P$4:P85,$A$5:$A$960)+($A$5:$A$960=""),0),0)),"")</f>
        <v/>
      </c>
    </row>
    <row r="87" spans="1:16" ht="18.75">
      <c r="A87" s="74" t="s">
        <v>345</v>
      </c>
      <c r="B87" s="20" t="s">
        <v>362</v>
      </c>
      <c r="C87" s="20" t="s">
        <v>59</v>
      </c>
      <c r="D87" s="20" t="s">
        <v>369</v>
      </c>
      <c r="E87" s="20" t="s">
        <v>177</v>
      </c>
      <c r="F87" s="20" t="s">
        <v>185</v>
      </c>
      <c r="G87" s="75">
        <v>45839</v>
      </c>
      <c r="H87" s="75">
        <v>47664</v>
      </c>
      <c r="I87" s="76" t="s">
        <v>197</v>
      </c>
      <c r="J87" s="77" t="s">
        <v>370</v>
      </c>
      <c r="K87" s="1"/>
      <c r="L87" s="79" t="str">
        <f>IF(OR('01 Program Profile'!$E$5="",'01 Program Profile'!$E$6="",'01 Program Profile'!$E$7="",'01 Program Profile'!$E$8=""),"",IFERROR(INDEX($E$5:$E$960,MATCH(0,INDEX(COUNTIF($L$4:L86,$E$5:$E$960)+($A$5:$A$960&lt;&gt;'01 Program Profile'!$E$5)+($B$5:$B$960&lt;&gt;'01 Program Profile'!$E$6)+($C$5:$C$960&lt;&gt;'01 Program Profile'!$E$7)+($D$5:$D$960&lt;&gt;'01 Program Profile'!$E$8)+($E$5:$E$960=""),0),0)),""))</f>
        <v/>
      </c>
      <c r="M87" s="1" t="str">
        <f>IF(OR('01 Program Profile'!$E$5="",'01 Program Profile'!$E$6="",'01 Program Profile'!$E$7=""),"",IFERROR(INDEX($D$5:$D$960,MATCH(0,INDEX(COUNTIF($M$4:M86,$D$5:$D$960)+($A$5:$A$960&lt;&gt;'01 Program Profile'!$E$5)+($B$5:$B$960&lt;&gt;'01 Program Profile'!$E$6)+($C$5:$C$960&lt;&gt;'01 Program Profile'!$E$7)+($D$5:$D$960=""),0),0)),""))</f>
        <v/>
      </c>
      <c r="N87" s="79" t="str">
        <f>IF(OR('01 Program Profile'!$E$5="",'01 Program Profile'!$E$6=""),"",IFERROR(INDEX($C$5:$C$960,MATCH(0,INDEX(COUNTIF($N$4:N86,$C$5:$C$960)+($A$5:$A$960&lt;&gt;'01 Program Profile'!$E$5)+($B$5:$B$960&lt;&gt;'01 Program Profile'!$E$6)+($C$5:$C$960=""),0),0)),""))</f>
        <v/>
      </c>
      <c r="O87" s="1" t="str">
        <f>IF('01 Program Profile'!$E$5="","",IFERROR(INDEX($B$5:$B$960,MATCH(0,INDEX(COUNTIF($O$4:O86,$B$5:$B$960)+($A$5:$A$960&lt;&gt;'01 Program Profile'!$E$5)+($B$5:$B$960=""),0),0)),""))</f>
        <v/>
      </c>
      <c r="P87" s="79" t="str">
        <f>IFERROR(INDEX($A$5:$A$960,MATCH(0,INDEX(COUNTIF($P$4:P86,$A$5:$A$960)+($A$5:$A$960=""),0),0)),"")</f>
        <v/>
      </c>
    </row>
    <row r="88" spans="1:16" ht="18.75">
      <c r="A88" s="74" t="s">
        <v>345</v>
      </c>
      <c r="B88" s="20" t="s">
        <v>362</v>
      </c>
      <c r="C88" s="20" t="s">
        <v>181</v>
      </c>
      <c r="D88" s="20" t="s">
        <v>371</v>
      </c>
      <c r="E88" s="20" t="s">
        <v>177</v>
      </c>
      <c r="F88" s="20" t="s">
        <v>185</v>
      </c>
      <c r="G88" s="75">
        <v>45901</v>
      </c>
      <c r="H88" s="75">
        <v>47725</v>
      </c>
      <c r="I88" s="76" t="s">
        <v>197</v>
      </c>
      <c r="J88" s="77" t="s">
        <v>372</v>
      </c>
      <c r="K88" s="1"/>
      <c r="L88" s="79" t="str">
        <f>IF(OR('01 Program Profile'!$E$5="",'01 Program Profile'!$E$6="",'01 Program Profile'!$E$7="",'01 Program Profile'!$E$8=""),"",IFERROR(INDEX($E$5:$E$960,MATCH(0,INDEX(COUNTIF($L$4:L87,$E$5:$E$960)+($A$5:$A$960&lt;&gt;'01 Program Profile'!$E$5)+($B$5:$B$960&lt;&gt;'01 Program Profile'!$E$6)+($C$5:$C$960&lt;&gt;'01 Program Profile'!$E$7)+($D$5:$D$960&lt;&gt;'01 Program Profile'!$E$8)+($E$5:$E$960=""),0),0)),""))</f>
        <v/>
      </c>
      <c r="M88" s="1" t="str">
        <f>IF(OR('01 Program Profile'!$E$5="",'01 Program Profile'!$E$6="",'01 Program Profile'!$E$7=""),"",IFERROR(INDEX($D$5:$D$960,MATCH(0,INDEX(COUNTIF($M$4:M87,$D$5:$D$960)+($A$5:$A$960&lt;&gt;'01 Program Profile'!$E$5)+($B$5:$B$960&lt;&gt;'01 Program Profile'!$E$6)+($C$5:$C$960&lt;&gt;'01 Program Profile'!$E$7)+($D$5:$D$960=""),0),0)),""))</f>
        <v/>
      </c>
      <c r="N88" s="79" t="str">
        <f>IF(OR('01 Program Profile'!$E$5="",'01 Program Profile'!$E$6=""),"",IFERROR(INDEX($C$5:$C$960,MATCH(0,INDEX(COUNTIF($N$4:N87,$C$5:$C$960)+($A$5:$A$960&lt;&gt;'01 Program Profile'!$E$5)+($B$5:$B$960&lt;&gt;'01 Program Profile'!$E$6)+($C$5:$C$960=""),0),0)),""))</f>
        <v/>
      </c>
      <c r="O88" s="1" t="str">
        <f>IF('01 Program Profile'!$E$5="","",IFERROR(INDEX($B$5:$B$960,MATCH(0,INDEX(COUNTIF($O$4:O87,$B$5:$B$960)+($A$5:$A$960&lt;&gt;'01 Program Profile'!$E$5)+($B$5:$B$960=""),0),0)),""))</f>
        <v/>
      </c>
      <c r="P88" s="79" t="str">
        <f>IFERROR(INDEX($A$5:$A$960,MATCH(0,INDEX(COUNTIF($P$4:P87,$A$5:$A$960)+($A$5:$A$960=""),0),0)),"")</f>
        <v/>
      </c>
    </row>
    <row r="89" spans="1:16" ht="18.75">
      <c r="A89" s="74" t="s">
        <v>345</v>
      </c>
      <c r="B89" s="20" t="s">
        <v>362</v>
      </c>
      <c r="C89" s="20" t="s">
        <v>181</v>
      </c>
      <c r="D89" s="20" t="s">
        <v>373</v>
      </c>
      <c r="E89" s="20" t="s">
        <v>177</v>
      </c>
      <c r="F89" s="20" t="s">
        <v>185</v>
      </c>
      <c r="G89" s="75">
        <v>45931</v>
      </c>
      <c r="H89" s="75">
        <v>47756</v>
      </c>
      <c r="I89" s="76" t="s">
        <v>197</v>
      </c>
      <c r="J89" s="77" t="s">
        <v>374</v>
      </c>
      <c r="K89" s="1"/>
      <c r="L89" s="79" t="str">
        <f>IF(OR('01 Program Profile'!$E$5="",'01 Program Profile'!$E$6="",'01 Program Profile'!$E$7="",'01 Program Profile'!$E$8=""),"",IFERROR(INDEX($E$5:$E$960,MATCH(0,INDEX(COUNTIF($L$4:L88,$E$5:$E$960)+($A$5:$A$960&lt;&gt;'01 Program Profile'!$E$5)+($B$5:$B$960&lt;&gt;'01 Program Profile'!$E$6)+($C$5:$C$960&lt;&gt;'01 Program Profile'!$E$7)+($D$5:$D$960&lt;&gt;'01 Program Profile'!$E$8)+($E$5:$E$960=""),0),0)),""))</f>
        <v/>
      </c>
      <c r="M89" s="1" t="str">
        <f>IF(OR('01 Program Profile'!$E$5="",'01 Program Profile'!$E$6="",'01 Program Profile'!$E$7=""),"",IFERROR(INDEX($D$5:$D$960,MATCH(0,INDEX(COUNTIF($M$4:M88,$D$5:$D$960)+($A$5:$A$960&lt;&gt;'01 Program Profile'!$E$5)+($B$5:$B$960&lt;&gt;'01 Program Profile'!$E$6)+($C$5:$C$960&lt;&gt;'01 Program Profile'!$E$7)+($D$5:$D$960=""),0),0)),""))</f>
        <v/>
      </c>
      <c r="N89" s="79" t="str">
        <f>IF(OR('01 Program Profile'!$E$5="",'01 Program Profile'!$E$6=""),"",IFERROR(INDEX($C$5:$C$960,MATCH(0,INDEX(COUNTIF($N$4:N88,$C$5:$C$960)+($A$5:$A$960&lt;&gt;'01 Program Profile'!$E$5)+($B$5:$B$960&lt;&gt;'01 Program Profile'!$E$6)+($C$5:$C$960=""),0),0)),""))</f>
        <v/>
      </c>
      <c r="O89" s="1" t="str">
        <f>IF('01 Program Profile'!$E$5="","",IFERROR(INDEX($B$5:$B$960,MATCH(0,INDEX(COUNTIF($O$4:O88,$B$5:$B$960)+($A$5:$A$960&lt;&gt;'01 Program Profile'!$E$5)+($B$5:$B$960=""),0),0)),""))</f>
        <v/>
      </c>
      <c r="P89" s="79" t="str">
        <f>IFERROR(INDEX($A$5:$A$960,MATCH(0,INDEX(COUNTIF($P$4:P88,$A$5:$A$960)+($A$5:$A$960=""),0),0)),"")</f>
        <v/>
      </c>
    </row>
    <row r="90" spans="1:16" ht="18.75">
      <c r="A90" s="74" t="s">
        <v>345</v>
      </c>
      <c r="B90" s="20" t="s">
        <v>362</v>
      </c>
      <c r="C90" s="20" t="s">
        <v>181</v>
      </c>
      <c r="D90" s="20" t="s">
        <v>369</v>
      </c>
      <c r="E90" s="20" t="s">
        <v>177</v>
      </c>
      <c r="F90" s="20" t="s">
        <v>178</v>
      </c>
      <c r="G90" s="75">
        <v>45931</v>
      </c>
      <c r="H90" s="75">
        <v>46660</v>
      </c>
      <c r="I90" s="76" t="s">
        <v>197</v>
      </c>
      <c r="J90" s="77" t="s">
        <v>375</v>
      </c>
      <c r="K90" s="1"/>
      <c r="L90" s="79" t="str">
        <f>IF(OR('01 Program Profile'!$E$5="",'01 Program Profile'!$E$6="",'01 Program Profile'!$E$7="",'01 Program Profile'!$E$8=""),"",IFERROR(INDEX($E$5:$E$960,MATCH(0,INDEX(COUNTIF($L$4:L89,$E$5:$E$960)+($A$5:$A$960&lt;&gt;'01 Program Profile'!$E$5)+($B$5:$B$960&lt;&gt;'01 Program Profile'!$E$6)+($C$5:$C$960&lt;&gt;'01 Program Profile'!$E$7)+($D$5:$D$960&lt;&gt;'01 Program Profile'!$E$8)+($E$5:$E$960=""),0),0)),""))</f>
        <v/>
      </c>
      <c r="M90" s="1" t="str">
        <f>IF(OR('01 Program Profile'!$E$5="",'01 Program Profile'!$E$6="",'01 Program Profile'!$E$7=""),"",IFERROR(INDEX($D$5:$D$960,MATCH(0,INDEX(COUNTIF($M$4:M89,$D$5:$D$960)+($A$5:$A$960&lt;&gt;'01 Program Profile'!$E$5)+($B$5:$B$960&lt;&gt;'01 Program Profile'!$E$6)+($C$5:$C$960&lt;&gt;'01 Program Profile'!$E$7)+($D$5:$D$960=""),0),0)),""))</f>
        <v/>
      </c>
      <c r="N90" s="79" t="str">
        <f>IF(OR('01 Program Profile'!$E$5="",'01 Program Profile'!$E$6=""),"",IFERROR(INDEX($C$5:$C$960,MATCH(0,INDEX(COUNTIF($N$4:N89,$C$5:$C$960)+($A$5:$A$960&lt;&gt;'01 Program Profile'!$E$5)+($B$5:$B$960&lt;&gt;'01 Program Profile'!$E$6)+($C$5:$C$960=""),0),0)),""))</f>
        <v/>
      </c>
      <c r="O90" s="1" t="str">
        <f>IF('01 Program Profile'!$E$5="","",IFERROR(INDEX($B$5:$B$960,MATCH(0,INDEX(COUNTIF($O$4:O89,$B$5:$B$960)+($A$5:$A$960&lt;&gt;'01 Program Profile'!$E$5)+($B$5:$B$960=""),0),0)),""))</f>
        <v/>
      </c>
      <c r="P90" s="79" t="str">
        <f>IFERROR(INDEX($A$5:$A$960,MATCH(0,INDEX(COUNTIF($P$4:P89,$A$5:$A$960)+($A$5:$A$960=""),0),0)),"")</f>
        <v/>
      </c>
    </row>
    <row r="91" spans="1:16" ht="18.75">
      <c r="A91" s="74" t="s">
        <v>345</v>
      </c>
      <c r="B91" s="20" t="s">
        <v>376</v>
      </c>
      <c r="C91" s="20" t="s">
        <v>59</v>
      </c>
      <c r="D91" s="20" t="s">
        <v>377</v>
      </c>
      <c r="E91" s="20" t="s">
        <v>177</v>
      </c>
      <c r="F91" s="20" t="s">
        <v>178</v>
      </c>
      <c r="G91" s="75">
        <v>45931</v>
      </c>
      <c r="H91" s="75">
        <v>46660</v>
      </c>
      <c r="I91" s="76" t="s">
        <v>197</v>
      </c>
      <c r="J91" s="77" t="s">
        <v>378</v>
      </c>
      <c r="K91" s="1"/>
      <c r="L91" s="79" t="str">
        <f>IF(OR('01 Program Profile'!$E$5="",'01 Program Profile'!$E$6="",'01 Program Profile'!$E$7="",'01 Program Profile'!$E$8=""),"",IFERROR(INDEX($E$5:$E$960,MATCH(0,INDEX(COUNTIF($L$4:L90,$E$5:$E$960)+($A$5:$A$960&lt;&gt;'01 Program Profile'!$E$5)+($B$5:$B$960&lt;&gt;'01 Program Profile'!$E$6)+($C$5:$C$960&lt;&gt;'01 Program Profile'!$E$7)+($D$5:$D$960&lt;&gt;'01 Program Profile'!$E$8)+($E$5:$E$960=""),0),0)),""))</f>
        <v/>
      </c>
      <c r="M91" s="1" t="str">
        <f>IF(OR('01 Program Profile'!$E$5="",'01 Program Profile'!$E$6="",'01 Program Profile'!$E$7=""),"",IFERROR(INDEX($D$5:$D$960,MATCH(0,INDEX(COUNTIF($M$4:M90,$D$5:$D$960)+($A$5:$A$960&lt;&gt;'01 Program Profile'!$E$5)+($B$5:$B$960&lt;&gt;'01 Program Profile'!$E$6)+($C$5:$C$960&lt;&gt;'01 Program Profile'!$E$7)+($D$5:$D$960=""),0),0)),""))</f>
        <v/>
      </c>
      <c r="N91" s="79" t="str">
        <f>IF(OR('01 Program Profile'!$E$5="",'01 Program Profile'!$E$6=""),"",IFERROR(INDEX($C$5:$C$960,MATCH(0,INDEX(COUNTIF($N$4:N90,$C$5:$C$960)+($A$5:$A$960&lt;&gt;'01 Program Profile'!$E$5)+($B$5:$B$960&lt;&gt;'01 Program Profile'!$E$6)+($C$5:$C$960=""),0),0)),""))</f>
        <v/>
      </c>
      <c r="O91" s="1" t="str">
        <f>IF('01 Program Profile'!$E$5="","",IFERROR(INDEX($B$5:$B$960,MATCH(0,INDEX(COUNTIF($O$4:O90,$B$5:$B$960)+($A$5:$A$960&lt;&gt;'01 Program Profile'!$E$5)+($B$5:$B$960=""),0),0)),""))</f>
        <v/>
      </c>
      <c r="P91" s="79" t="str">
        <f>IFERROR(INDEX($A$5:$A$960,MATCH(0,INDEX(COUNTIF($P$4:P90,$A$5:$A$960)+($A$5:$A$960=""),0),0)),"")</f>
        <v/>
      </c>
    </row>
    <row r="92" spans="1:16" ht="18.75">
      <c r="A92" s="74" t="s">
        <v>345</v>
      </c>
      <c r="B92" s="20" t="s">
        <v>376</v>
      </c>
      <c r="C92" s="20" t="s">
        <v>59</v>
      </c>
      <c r="D92" s="20" t="s">
        <v>379</v>
      </c>
      <c r="E92" s="20" t="s">
        <v>177</v>
      </c>
      <c r="F92" s="20" t="s">
        <v>185</v>
      </c>
      <c r="G92" s="75">
        <v>45901</v>
      </c>
      <c r="H92" s="75">
        <v>47725</v>
      </c>
      <c r="I92" s="76" t="s">
        <v>197</v>
      </c>
      <c r="J92" s="77" t="s">
        <v>380</v>
      </c>
      <c r="K92" s="1"/>
      <c r="L92" s="79" t="str">
        <f>IF(OR('01 Program Profile'!$E$5="",'01 Program Profile'!$E$6="",'01 Program Profile'!$E$7="",'01 Program Profile'!$E$8=""),"",IFERROR(INDEX($E$5:$E$960,MATCH(0,INDEX(COUNTIF($L$4:L91,$E$5:$E$960)+($A$5:$A$960&lt;&gt;'01 Program Profile'!$E$5)+($B$5:$B$960&lt;&gt;'01 Program Profile'!$E$6)+($C$5:$C$960&lt;&gt;'01 Program Profile'!$E$7)+($D$5:$D$960&lt;&gt;'01 Program Profile'!$E$8)+($E$5:$E$960=""),0),0)),""))</f>
        <v/>
      </c>
      <c r="M92" s="1" t="str">
        <f>IF(OR('01 Program Profile'!$E$5="",'01 Program Profile'!$E$6="",'01 Program Profile'!$E$7=""),"",IFERROR(INDEX($D$5:$D$960,MATCH(0,INDEX(COUNTIF($M$4:M91,$D$5:$D$960)+($A$5:$A$960&lt;&gt;'01 Program Profile'!$E$5)+($B$5:$B$960&lt;&gt;'01 Program Profile'!$E$6)+($C$5:$C$960&lt;&gt;'01 Program Profile'!$E$7)+($D$5:$D$960=""),0),0)),""))</f>
        <v/>
      </c>
      <c r="N92" s="79" t="str">
        <f>IF(OR('01 Program Profile'!$E$5="",'01 Program Profile'!$E$6=""),"",IFERROR(INDEX($C$5:$C$960,MATCH(0,INDEX(COUNTIF($N$4:N91,$C$5:$C$960)+($A$5:$A$960&lt;&gt;'01 Program Profile'!$E$5)+($B$5:$B$960&lt;&gt;'01 Program Profile'!$E$6)+($C$5:$C$960=""),0),0)),""))</f>
        <v/>
      </c>
      <c r="O92" s="1" t="str">
        <f>IF('01 Program Profile'!$E$5="","",IFERROR(INDEX($B$5:$B$960,MATCH(0,INDEX(COUNTIF($O$4:O91,$B$5:$B$960)+($A$5:$A$960&lt;&gt;'01 Program Profile'!$E$5)+($B$5:$B$960=""),0),0)),""))</f>
        <v/>
      </c>
      <c r="P92" s="79" t="str">
        <f>IFERROR(INDEX($A$5:$A$960,MATCH(0,INDEX(COUNTIF($P$4:P91,$A$5:$A$960)+($A$5:$A$960=""),0),0)),"")</f>
        <v/>
      </c>
    </row>
    <row r="93" spans="1:16" ht="18.75">
      <c r="A93" s="74" t="s">
        <v>345</v>
      </c>
      <c r="B93" s="20" t="s">
        <v>376</v>
      </c>
      <c r="C93" s="20" t="s">
        <v>193</v>
      </c>
      <c r="D93" s="20" t="s">
        <v>377</v>
      </c>
      <c r="E93" s="20" t="s">
        <v>177</v>
      </c>
      <c r="F93" s="20" t="s">
        <v>185</v>
      </c>
      <c r="G93" s="75">
        <v>45901</v>
      </c>
      <c r="H93" s="75">
        <v>47725</v>
      </c>
      <c r="I93" s="76" t="s">
        <v>197</v>
      </c>
      <c r="J93" s="77" t="s">
        <v>381</v>
      </c>
      <c r="K93" s="1"/>
      <c r="L93" s="79" t="str">
        <f>IF(OR('01 Program Profile'!$E$5="",'01 Program Profile'!$E$6="",'01 Program Profile'!$E$7="",'01 Program Profile'!$E$8=""),"",IFERROR(INDEX($E$5:$E$960,MATCH(0,INDEX(COUNTIF($L$4:L92,$E$5:$E$960)+($A$5:$A$960&lt;&gt;'01 Program Profile'!$E$5)+($B$5:$B$960&lt;&gt;'01 Program Profile'!$E$6)+($C$5:$C$960&lt;&gt;'01 Program Profile'!$E$7)+($D$5:$D$960&lt;&gt;'01 Program Profile'!$E$8)+($E$5:$E$960=""),0),0)),""))</f>
        <v/>
      </c>
      <c r="M93" s="1" t="str">
        <f>IF(OR('01 Program Profile'!$E$5="",'01 Program Profile'!$E$6="",'01 Program Profile'!$E$7=""),"",IFERROR(INDEX($D$5:$D$960,MATCH(0,INDEX(COUNTIF($M$4:M92,$D$5:$D$960)+($A$5:$A$960&lt;&gt;'01 Program Profile'!$E$5)+($B$5:$B$960&lt;&gt;'01 Program Profile'!$E$6)+($C$5:$C$960&lt;&gt;'01 Program Profile'!$E$7)+($D$5:$D$960=""),0),0)),""))</f>
        <v/>
      </c>
      <c r="N93" s="79" t="str">
        <f>IF(OR('01 Program Profile'!$E$5="",'01 Program Profile'!$E$6=""),"",IFERROR(INDEX($C$5:$C$960,MATCH(0,INDEX(COUNTIF($N$4:N92,$C$5:$C$960)+($A$5:$A$960&lt;&gt;'01 Program Profile'!$E$5)+($B$5:$B$960&lt;&gt;'01 Program Profile'!$E$6)+($C$5:$C$960=""),0),0)),""))</f>
        <v/>
      </c>
      <c r="O93" s="1" t="str">
        <f>IF('01 Program Profile'!$E$5="","",IFERROR(INDEX($B$5:$B$960,MATCH(0,INDEX(COUNTIF($O$4:O92,$B$5:$B$960)+($A$5:$A$960&lt;&gt;'01 Program Profile'!$E$5)+($B$5:$B$960=""),0),0)),""))</f>
        <v/>
      </c>
      <c r="P93" s="79" t="str">
        <f>IFERROR(INDEX($A$5:$A$960,MATCH(0,INDEX(COUNTIF($P$4:P92,$A$5:$A$960)+($A$5:$A$960=""),0),0)),"")</f>
        <v/>
      </c>
    </row>
    <row r="94" spans="1:16" ht="18.75">
      <c r="A94" s="74" t="s">
        <v>345</v>
      </c>
      <c r="B94" s="20" t="s">
        <v>376</v>
      </c>
      <c r="C94" s="20" t="s">
        <v>181</v>
      </c>
      <c r="D94" s="20" t="s">
        <v>382</v>
      </c>
      <c r="E94" s="20" t="s">
        <v>177</v>
      </c>
      <c r="F94" s="20" t="s">
        <v>178</v>
      </c>
      <c r="G94" s="75">
        <v>45931</v>
      </c>
      <c r="H94" s="75">
        <v>46660</v>
      </c>
      <c r="I94" s="76" t="s">
        <v>197</v>
      </c>
      <c r="J94" s="77" t="s">
        <v>383</v>
      </c>
      <c r="K94" s="1"/>
      <c r="L94" s="79" t="str">
        <f>IF(OR('01 Program Profile'!$E$5="",'01 Program Profile'!$E$6="",'01 Program Profile'!$E$7="",'01 Program Profile'!$E$8=""),"",IFERROR(INDEX($E$5:$E$960,MATCH(0,INDEX(COUNTIF($L$4:L93,$E$5:$E$960)+($A$5:$A$960&lt;&gt;'01 Program Profile'!$E$5)+($B$5:$B$960&lt;&gt;'01 Program Profile'!$E$6)+($C$5:$C$960&lt;&gt;'01 Program Profile'!$E$7)+($D$5:$D$960&lt;&gt;'01 Program Profile'!$E$8)+($E$5:$E$960=""),0),0)),""))</f>
        <v/>
      </c>
      <c r="M94" s="1" t="str">
        <f>IF(OR('01 Program Profile'!$E$5="",'01 Program Profile'!$E$6="",'01 Program Profile'!$E$7=""),"",IFERROR(INDEX($D$5:$D$960,MATCH(0,INDEX(COUNTIF($M$4:M93,$D$5:$D$960)+($A$5:$A$960&lt;&gt;'01 Program Profile'!$E$5)+($B$5:$B$960&lt;&gt;'01 Program Profile'!$E$6)+($C$5:$C$960&lt;&gt;'01 Program Profile'!$E$7)+($D$5:$D$960=""),0),0)),""))</f>
        <v/>
      </c>
      <c r="N94" s="79" t="str">
        <f>IF(OR('01 Program Profile'!$E$5="",'01 Program Profile'!$E$6=""),"",IFERROR(INDEX($C$5:$C$960,MATCH(0,INDEX(COUNTIF($N$4:N93,$C$5:$C$960)+($A$5:$A$960&lt;&gt;'01 Program Profile'!$E$5)+($B$5:$B$960&lt;&gt;'01 Program Profile'!$E$6)+($C$5:$C$960=""),0),0)),""))</f>
        <v/>
      </c>
      <c r="O94" s="1" t="str">
        <f>IF('01 Program Profile'!$E$5="","",IFERROR(INDEX($B$5:$B$960,MATCH(0,INDEX(COUNTIF($O$4:O93,$B$5:$B$960)+($A$5:$A$960&lt;&gt;'01 Program Profile'!$E$5)+($B$5:$B$960=""),0),0)),""))</f>
        <v/>
      </c>
      <c r="P94" s="79" t="str">
        <f>IFERROR(INDEX($A$5:$A$960,MATCH(0,INDEX(COUNTIF($P$4:P93,$A$5:$A$960)+($A$5:$A$960=""),0),0)),"")</f>
        <v/>
      </c>
    </row>
    <row r="95" spans="1:16" ht="18.75">
      <c r="A95" s="74" t="s">
        <v>345</v>
      </c>
      <c r="B95" s="20" t="s">
        <v>376</v>
      </c>
      <c r="C95" s="20" t="s">
        <v>181</v>
      </c>
      <c r="D95" s="20" t="s">
        <v>377</v>
      </c>
      <c r="E95" s="20" t="s">
        <v>177</v>
      </c>
      <c r="F95" s="20" t="s">
        <v>185</v>
      </c>
      <c r="G95" s="75">
        <v>45901</v>
      </c>
      <c r="H95" s="75">
        <v>47725</v>
      </c>
      <c r="I95" s="76" t="s">
        <v>197</v>
      </c>
      <c r="J95" s="77" t="s">
        <v>384</v>
      </c>
      <c r="K95" s="1"/>
      <c r="L95" s="79" t="str">
        <f>IF(OR('01 Program Profile'!$E$5="",'01 Program Profile'!$E$6="",'01 Program Profile'!$E$7="",'01 Program Profile'!$E$8=""),"",IFERROR(INDEX($E$5:$E$960,MATCH(0,INDEX(COUNTIF($L$4:L94,$E$5:$E$960)+($A$5:$A$960&lt;&gt;'01 Program Profile'!$E$5)+($B$5:$B$960&lt;&gt;'01 Program Profile'!$E$6)+($C$5:$C$960&lt;&gt;'01 Program Profile'!$E$7)+($D$5:$D$960&lt;&gt;'01 Program Profile'!$E$8)+($E$5:$E$960=""),0),0)),""))</f>
        <v/>
      </c>
      <c r="M95" s="1" t="str">
        <f>IF(OR('01 Program Profile'!$E$5="",'01 Program Profile'!$E$6="",'01 Program Profile'!$E$7=""),"",IFERROR(INDEX($D$5:$D$960,MATCH(0,INDEX(COUNTIF($M$4:M94,$D$5:$D$960)+($A$5:$A$960&lt;&gt;'01 Program Profile'!$E$5)+($B$5:$B$960&lt;&gt;'01 Program Profile'!$E$6)+($C$5:$C$960&lt;&gt;'01 Program Profile'!$E$7)+($D$5:$D$960=""),0),0)),""))</f>
        <v/>
      </c>
      <c r="N95" s="79" t="str">
        <f>IF(OR('01 Program Profile'!$E$5="",'01 Program Profile'!$E$6=""),"",IFERROR(INDEX($C$5:$C$960,MATCH(0,INDEX(COUNTIF($N$4:N94,$C$5:$C$960)+($A$5:$A$960&lt;&gt;'01 Program Profile'!$E$5)+($B$5:$B$960&lt;&gt;'01 Program Profile'!$E$6)+($C$5:$C$960=""),0),0)),""))</f>
        <v/>
      </c>
      <c r="O95" s="1" t="str">
        <f>IF('01 Program Profile'!$E$5="","",IFERROR(INDEX($B$5:$B$960,MATCH(0,INDEX(COUNTIF($O$4:O94,$B$5:$B$960)+($A$5:$A$960&lt;&gt;'01 Program Profile'!$E$5)+($B$5:$B$960=""),0),0)),""))</f>
        <v/>
      </c>
      <c r="P95" s="79" t="str">
        <f>IFERROR(INDEX($A$5:$A$960,MATCH(0,INDEX(COUNTIF($P$4:P94,$A$5:$A$960)+($A$5:$A$960=""),0),0)),"")</f>
        <v/>
      </c>
    </row>
    <row r="96" spans="1:16" ht="18.75">
      <c r="A96" s="74" t="s">
        <v>345</v>
      </c>
      <c r="B96" s="20" t="s">
        <v>283</v>
      </c>
      <c r="C96" s="20" t="s">
        <v>193</v>
      </c>
      <c r="D96" s="20" t="s">
        <v>385</v>
      </c>
      <c r="E96" s="20" t="s">
        <v>177</v>
      </c>
      <c r="F96" s="20" t="s">
        <v>185</v>
      </c>
      <c r="G96" s="75">
        <v>45901</v>
      </c>
      <c r="H96" s="75">
        <v>47725</v>
      </c>
      <c r="I96" s="76" t="s">
        <v>197</v>
      </c>
      <c r="J96" s="77" t="s">
        <v>386</v>
      </c>
      <c r="K96" s="1"/>
      <c r="L96" s="79" t="str">
        <f>IF(OR('01 Program Profile'!$E$5="",'01 Program Profile'!$E$6="",'01 Program Profile'!$E$7="",'01 Program Profile'!$E$8=""),"",IFERROR(INDEX($E$5:$E$960,MATCH(0,INDEX(COUNTIF($L$4:L95,$E$5:$E$960)+($A$5:$A$960&lt;&gt;'01 Program Profile'!$E$5)+($B$5:$B$960&lt;&gt;'01 Program Profile'!$E$6)+($C$5:$C$960&lt;&gt;'01 Program Profile'!$E$7)+($D$5:$D$960&lt;&gt;'01 Program Profile'!$E$8)+($E$5:$E$960=""),0),0)),""))</f>
        <v/>
      </c>
      <c r="M96" s="1" t="str">
        <f>IF(OR('01 Program Profile'!$E$5="",'01 Program Profile'!$E$6="",'01 Program Profile'!$E$7=""),"",IFERROR(INDEX($D$5:$D$960,MATCH(0,INDEX(COUNTIF($M$4:M95,$D$5:$D$960)+($A$5:$A$960&lt;&gt;'01 Program Profile'!$E$5)+($B$5:$B$960&lt;&gt;'01 Program Profile'!$E$6)+($C$5:$C$960&lt;&gt;'01 Program Profile'!$E$7)+($D$5:$D$960=""),0),0)),""))</f>
        <v/>
      </c>
      <c r="N96" s="79" t="str">
        <f>IF(OR('01 Program Profile'!$E$5="",'01 Program Profile'!$E$6=""),"",IFERROR(INDEX($C$5:$C$960,MATCH(0,INDEX(COUNTIF($N$4:N95,$C$5:$C$960)+($A$5:$A$960&lt;&gt;'01 Program Profile'!$E$5)+($B$5:$B$960&lt;&gt;'01 Program Profile'!$E$6)+($C$5:$C$960=""),0),0)),""))</f>
        <v/>
      </c>
      <c r="O96" s="1" t="str">
        <f>IF('01 Program Profile'!$E$5="","",IFERROR(INDEX($B$5:$B$960,MATCH(0,INDEX(COUNTIF($O$4:O95,$B$5:$B$960)+($A$5:$A$960&lt;&gt;'01 Program Profile'!$E$5)+($B$5:$B$960=""),0),0)),""))</f>
        <v/>
      </c>
      <c r="P96" s="79" t="str">
        <f>IFERROR(INDEX($A$5:$A$960,MATCH(0,INDEX(COUNTIF($P$4:P95,$A$5:$A$960)+($A$5:$A$960=""),0),0)),"")</f>
        <v/>
      </c>
    </row>
    <row r="97" spans="1:16" ht="18.75">
      <c r="A97" s="74" t="s">
        <v>345</v>
      </c>
      <c r="B97" s="20" t="s">
        <v>283</v>
      </c>
      <c r="C97" s="20" t="s">
        <v>193</v>
      </c>
      <c r="D97" s="20" t="s">
        <v>387</v>
      </c>
      <c r="E97" s="20" t="s">
        <v>177</v>
      </c>
      <c r="F97" s="20" t="s">
        <v>185</v>
      </c>
      <c r="G97" s="75">
        <v>45748</v>
      </c>
      <c r="H97" s="75">
        <v>47572</v>
      </c>
      <c r="I97" s="76" t="s">
        <v>197</v>
      </c>
      <c r="J97" s="77" t="s">
        <v>388</v>
      </c>
      <c r="K97" s="1"/>
      <c r="L97" s="79" t="str">
        <f>IF(OR('01 Program Profile'!$E$5="",'01 Program Profile'!$E$6="",'01 Program Profile'!$E$7="",'01 Program Profile'!$E$8=""),"",IFERROR(INDEX($E$5:$E$960,MATCH(0,INDEX(COUNTIF($L$4:L96,$E$5:$E$960)+($A$5:$A$960&lt;&gt;'01 Program Profile'!$E$5)+($B$5:$B$960&lt;&gt;'01 Program Profile'!$E$6)+($C$5:$C$960&lt;&gt;'01 Program Profile'!$E$7)+($D$5:$D$960&lt;&gt;'01 Program Profile'!$E$8)+($E$5:$E$960=""),0),0)),""))</f>
        <v/>
      </c>
      <c r="M97" s="1" t="str">
        <f>IF(OR('01 Program Profile'!$E$5="",'01 Program Profile'!$E$6="",'01 Program Profile'!$E$7=""),"",IFERROR(INDEX($D$5:$D$960,MATCH(0,INDEX(COUNTIF($M$4:M96,$D$5:$D$960)+($A$5:$A$960&lt;&gt;'01 Program Profile'!$E$5)+($B$5:$B$960&lt;&gt;'01 Program Profile'!$E$6)+($C$5:$C$960&lt;&gt;'01 Program Profile'!$E$7)+($D$5:$D$960=""),0),0)),""))</f>
        <v/>
      </c>
      <c r="N97" s="79" t="str">
        <f>IF(OR('01 Program Profile'!$E$5="",'01 Program Profile'!$E$6=""),"",IFERROR(INDEX($C$5:$C$960,MATCH(0,INDEX(COUNTIF($N$4:N96,$C$5:$C$960)+($A$5:$A$960&lt;&gt;'01 Program Profile'!$E$5)+($B$5:$B$960&lt;&gt;'01 Program Profile'!$E$6)+($C$5:$C$960=""),0),0)),""))</f>
        <v/>
      </c>
      <c r="O97" s="1" t="str">
        <f>IF('01 Program Profile'!$E$5="","",IFERROR(INDEX($B$5:$B$960,MATCH(0,INDEX(COUNTIF($O$4:O96,$B$5:$B$960)+($A$5:$A$960&lt;&gt;'01 Program Profile'!$E$5)+($B$5:$B$960=""),0),0)),""))</f>
        <v/>
      </c>
      <c r="P97" s="79" t="str">
        <f>IFERROR(INDEX($A$5:$A$960,MATCH(0,INDEX(COUNTIF($P$4:P96,$A$5:$A$960)+($A$5:$A$960=""),0),0)),"")</f>
        <v/>
      </c>
    </row>
    <row r="98" spans="1:16" ht="18.75">
      <c r="A98" s="74" t="s">
        <v>345</v>
      </c>
      <c r="B98" s="20" t="s">
        <v>283</v>
      </c>
      <c r="C98" s="20" t="s">
        <v>193</v>
      </c>
      <c r="D98" s="20" t="s">
        <v>389</v>
      </c>
      <c r="E98" s="20" t="s">
        <v>177</v>
      </c>
      <c r="F98" s="20" t="s">
        <v>185</v>
      </c>
      <c r="G98" s="75">
        <v>45931</v>
      </c>
      <c r="H98" s="75">
        <v>47756</v>
      </c>
      <c r="I98" s="76" t="s">
        <v>197</v>
      </c>
      <c r="J98" s="77" t="s">
        <v>390</v>
      </c>
      <c r="K98" s="1"/>
      <c r="L98" s="79" t="str">
        <f>IF(OR('01 Program Profile'!$E$5="",'01 Program Profile'!$E$6="",'01 Program Profile'!$E$7="",'01 Program Profile'!$E$8=""),"",IFERROR(INDEX($E$5:$E$960,MATCH(0,INDEX(COUNTIF($L$4:L97,$E$5:$E$960)+($A$5:$A$960&lt;&gt;'01 Program Profile'!$E$5)+($B$5:$B$960&lt;&gt;'01 Program Profile'!$E$6)+($C$5:$C$960&lt;&gt;'01 Program Profile'!$E$7)+($D$5:$D$960&lt;&gt;'01 Program Profile'!$E$8)+($E$5:$E$960=""),0),0)),""))</f>
        <v/>
      </c>
      <c r="M98" s="1" t="str">
        <f>IF(OR('01 Program Profile'!$E$5="",'01 Program Profile'!$E$6="",'01 Program Profile'!$E$7=""),"",IFERROR(INDEX($D$5:$D$960,MATCH(0,INDEX(COUNTIF($M$4:M97,$D$5:$D$960)+($A$5:$A$960&lt;&gt;'01 Program Profile'!$E$5)+($B$5:$B$960&lt;&gt;'01 Program Profile'!$E$6)+($C$5:$C$960&lt;&gt;'01 Program Profile'!$E$7)+($D$5:$D$960=""),0),0)),""))</f>
        <v/>
      </c>
      <c r="N98" s="79" t="str">
        <f>IF(OR('01 Program Profile'!$E$5="",'01 Program Profile'!$E$6=""),"",IFERROR(INDEX($C$5:$C$960,MATCH(0,INDEX(COUNTIF($N$4:N97,$C$5:$C$960)+($A$5:$A$960&lt;&gt;'01 Program Profile'!$E$5)+($B$5:$B$960&lt;&gt;'01 Program Profile'!$E$6)+($C$5:$C$960=""),0),0)),""))</f>
        <v/>
      </c>
      <c r="O98" s="1" t="str">
        <f>IF('01 Program Profile'!$E$5="","",IFERROR(INDEX($B$5:$B$960,MATCH(0,INDEX(COUNTIF($O$4:O97,$B$5:$B$960)+($A$5:$A$960&lt;&gt;'01 Program Profile'!$E$5)+($B$5:$B$960=""),0),0)),""))</f>
        <v/>
      </c>
      <c r="P98" s="79" t="str">
        <f>IFERROR(INDEX($A$5:$A$960,MATCH(0,INDEX(COUNTIF($P$4:P97,$A$5:$A$960)+($A$5:$A$960=""),0),0)),"")</f>
        <v/>
      </c>
    </row>
    <row r="99" spans="1:16" ht="18.75">
      <c r="A99" s="74" t="s">
        <v>345</v>
      </c>
      <c r="B99" s="20" t="s">
        <v>283</v>
      </c>
      <c r="C99" s="20" t="s">
        <v>193</v>
      </c>
      <c r="D99" s="20" t="s">
        <v>391</v>
      </c>
      <c r="E99" s="20" t="s">
        <v>177</v>
      </c>
      <c r="F99" s="20" t="s">
        <v>185</v>
      </c>
      <c r="G99" s="75">
        <v>45047</v>
      </c>
      <c r="H99" s="75">
        <v>46873</v>
      </c>
      <c r="I99" s="76" t="s">
        <v>197</v>
      </c>
      <c r="J99" s="77" t="s">
        <v>392</v>
      </c>
      <c r="K99" s="1"/>
      <c r="L99" s="79" t="str">
        <f>IF(OR('01 Program Profile'!$E$5="",'01 Program Profile'!$E$6="",'01 Program Profile'!$E$7="",'01 Program Profile'!$E$8=""),"",IFERROR(INDEX($E$5:$E$960,MATCH(0,INDEX(COUNTIF($L$4:L98,$E$5:$E$960)+($A$5:$A$960&lt;&gt;'01 Program Profile'!$E$5)+($B$5:$B$960&lt;&gt;'01 Program Profile'!$E$6)+($C$5:$C$960&lt;&gt;'01 Program Profile'!$E$7)+($D$5:$D$960&lt;&gt;'01 Program Profile'!$E$8)+($E$5:$E$960=""),0),0)),""))</f>
        <v/>
      </c>
      <c r="M99" s="1" t="str">
        <f>IF(OR('01 Program Profile'!$E$5="",'01 Program Profile'!$E$6="",'01 Program Profile'!$E$7=""),"",IFERROR(INDEX($D$5:$D$960,MATCH(0,INDEX(COUNTIF($M$4:M98,$D$5:$D$960)+($A$5:$A$960&lt;&gt;'01 Program Profile'!$E$5)+($B$5:$B$960&lt;&gt;'01 Program Profile'!$E$6)+($C$5:$C$960&lt;&gt;'01 Program Profile'!$E$7)+($D$5:$D$960=""),0),0)),""))</f>
        <v/>
      </c>
      <c r="N99" s="79" t="str">
        <f>IF(OR('01 Program Profile'!$E$5="",'01 Program Profile'!$E$6=""),"",IFERROR(INDEX($C$5:$C$960,MATCH(0,INDEX(COUNTIF($N$4:N98,$C$5:$C$960)+($A$5:$A$960&lt;&gt;'01 Program Profile'!$E$5)+($B$5:$B$960&lt;&gt;'01 Program Profile'!$E$6)+($C$5:$C$960=""),0),0)),""))</f>
        <v/>
      </c>
      <c r="O99" s="1" t="str">
        <f>IF('01 Program Profile'!$E$5="","",IFERROR(INDEX($B$5:$B$960,MATCH(0,INDEX(COUNTIF($O$4:O98,$B$5:$B$960)+($A$5:$A$960&lt;&gt;'01 Program Profile'!$E$5)+($B$5:$B$960=""),0),0)),""))</f>
        <v/>
      </c>
      <c r="P99" s="79" t="str">
        <f>IFERROR(INDEX($A$5:$A$960,MATCH(0,INDEX(COUNTIF($P$4:P98,$A$5:$A$960)+($A$5:$A$960=""),0),0)),"")</f>
        <v/>
      </c>
    </row>
    <row r="100" spans="1:16" ht="18.75">
      <c r="A100" s="74" t="s">
        <v>345</v>
      </c>
      <c r="B100" s="20" t="s">
        <v>283</v>
      </c>
      <c r="C100" s="20" t="s">
        <v>181</v>
      </c>
      <c r="D100" s="20" t="s">
        <v>385</v>
      </c>
      <c r="E100" s="20" t="s">
        <v>177</v>
      </c>
      <c r="F100" s="20" t="s">
        <v>185</v>
      </c>
      <c r="G100" s="75">
        <v>45901</v>
      </c>
      <c r="H100" s="75">
        <v>47725</v>
      </c>
      <c r="I100" s="76" t="s">
        <v>197</v>
      </c>
      <c r="J100" s="77" t="s">
        <v>393</v>
      </c>
      <c r="K100" s="1"/>
      <c r="L100" s="79" t="str">
        <f>IF(OR('01 Program Profile'!$E$5="",'01 Program Profile'!$E$6="",'01 Program Profile'!$E$7="",'01 Program Profile'!$E$8=""),"",IFERROR(INDEX($E$5:$E$960,MATCH(0,INDEX(COUNTIF($L$4:L99,$E$5:$E$960)+($A$5:$A$960&lt;&gt;'01 Program Profile'!$E$5)+($B$5:$B$960&lt;&gt;'01 Program Profile'!$E$6)+($C$5:$C$960&lt;&gt;'01 Program Profile'!$E$7)+($D$5:$D$960&lt;&gt;'01 Program Profile'!$E$8)+($E$5:$E$960=""),0),0)),""))</f>
        <v/>
      </c>
      <c r="M100" s="1" t="str">
        <f>IF(OR('01 Program Profile'!$E$5="",'01 Program Profile'!$E$6="",'01 Program Profile'!$E$7=""),"",IFERROR(INDEX($D$5:$D$960,MATCH(0,INDEX(COUNTIF($M$4:M99,$D$5:$D$960)+($A$5:$A$960&lt;&gt;'01 Program Profile'!$E$5)+($B$5:$B$960&lt;&gt;'01 Program Profile'!$E$6)+($C$5:$C$960&lt;&gt;'01 Program Profile'!$E$7)+($D$5:$D$960=""),0),0)),""))</f>
        <v/>
      </c>
      <c r="N100" s="79" t="str">
        <f>IF(OR('01 Program Profile'!$E$5="",'01 Program Profile'!$E$6=""),"",IFERROR(INDEX($C$5:$C$960,MATCH(0,INDEX(COUNTIF($N$4:N99,$C$5:$C$960)+($A$5:$A$960&lt;&gt;'01 Program Profile'!$E$5)+($B$5:$B$960&lt;&gt;'01 Program Profile'!$E$6)+($C$5:$C$960=""),0),0)),""))</f>
        <v/>
      </c>
      <c r="O100" s="1" t="str">
        <f>IF('01 Program Profile'!$E$5="","",IFERROR(INDEX($B$5:$B$960,MATCH(0,INDEX(COUNTIF($O$4:O99,$B$5:$B$960)+($A$5:$A$960&lt;&gt;'01 Program Profile'!$E$5)+($B$5:$B$960=""),0),0)),""))</f>
        <v/>
      </c>
      <c r="P100" s="79" t="str">
        <f>IFERROR(INDEX($A$5:$A$960,MATCH(0,INDEX(COUNTIF($P$4:P99,$A$5:$A$960)+($A$5:$A$960=""),0),0)),"")</f>
        <v/>
      </c>
    </row>
    <row r="101" spans="1:16" ht="18.75">
      <c r="A101" s="74" t="s">
        <v>345</v>
      </c>
      <c r="B101" s="20" t="s">
        <v>283</v>
      </c>
      <c r="C101" s="20" t="s">
        <v>181</v>
      </c>
      <c r="D101" s="20" t="s">
        <v>387</v>
      </c>
      <c r="E101" s="20" t="s">
        <v>177</v>
      </c>
      <c r="F101" s="20" t="s">
        <v>185</v>
      </c>
      <c r="G101" s="75">
        <v>45748</v>
      </c>
      <c r="H101" s="75">
        <v>47572</v>
      </c>
      <c r="I101" s="76" t="s">
        <v>197</v>
      </c>
      <c r="J101" s="77" t="s">
        <v>394</v>
      </c>
      <c r="K101" s="1"/>
      <c r="L101" s="79" t="str">
        <f>IF(OR('01 Program Profile'!$E$5="",'01 Program Profile'!$E$6="",'01 Program Profile'!$E$7="",'01 Program Profile'!$E$8=""),"",IFERROR(INDEX($E$5:$E$960,MATCH(0,INDEX(COUNTIF($L$4:L100,$E$5:$E$960)+($A$5:$A$960&lt;&gt;'01 Program Profile'!$E$5)+($B$5:$B$960&lt;&gt;'01 Program Profile'!$E$6)+($C$5:$C$960&lt;&gt;'01 Program Profile'!$E$7)+($D$5:$D$960&lt;&gt;'01 Program Profile'!$E$8)+($E$5:$E$960=""),0),0)),""))</f>
        <v/>
      </c>
      <c r="M101" s="1" t="str">
        <f>IF(OR('01 Program Profile'!$E$5="",'01 Program Profile'!$E$6="",'01 Program Profile'!$E$7=""),"",IFERROR(INDEX($D$5:$D$960,MATCH(0,INDEX(COUNTIF($M$4:M100,$D$5:$D$960)+($A$5:$A$960&lt;&gt;'01 Program Profile'!$E$5)+($B$5:$B$960&lt;&gt;'01 Program Profile'!$E$6)+($C$5:$C$960&lt;&gt;'01 Program Profile'!$E$7)+($D$5:$D$960=""),0),0)),""))</f>
        <v/>
      </c>
      <c r="N101" s="79" t="str">
        <f>IF(OR('01 Program Profile'!$E$5="",'01 Program Profile'!$E$6=""),"",IFERROR(INDEX($C$5:$C$960,MATCH(0,INDEX(COUNTIF($N$4:N100,$C$5:$C$960)+($A$5:$A$960&lt;&gt;'01 Program Profile'!$E$5)+($B$5:$B$960&lt;&gt;'01 Program Profile'!$E$6)+($C$5:$C$960=""),0),0)),""))</f>
        <v/>
      </c>
      <c r="O101" s="1" t="str">
        <f>IF('01 Program Profile'!$E$5="","",IFERROR(INDEX($B$5:$B$960,MATCH(0,INDEX(COUNTIF($O$4:O100,$B$5:$B$960)+($A$5:$A$960&lt;&gt;'01 Program Profile'!$E$5)+($B$5:$B$960=""),0),0)),""))</f>
        <v/>
      </c>
      <c r="P101" s="79" t="str">
        <f>IFERROR(INDEX($A$5:$A$960,MATCH(0,INDEX(COUNTIF($P$4:P100,$A$5:$A$960)+($A$5:$A$960=""),0),0)),"")</f>
        <v/>
      </c>
    </row>
    <row r="102" spans="1:16" ht="18.75">
      <c r="A102" s="74" t="s">
        <v>345</v>
      </c>
      <c r="B102" s="20" t="s">
        <v>283</v>
      </c>
      <c r="C102" s="20" t="s">
        <v>181</v>
      </c>
      <c r="D102" s="20" t="s">
        <v>389</v>
      </c>
      <c r="E102" s="20" t="s">
        <v>177</v>
      </c>
      <c r="F102" s="20" t="s">
        <v>185</v>
      </c>
      <c r="G102" s="75">
        <v>45931</v>
      </c>
      <c r="H102" s="75">
        <v>47756</v>
      </c>
      <c r="I102" s="76" t="s">
        <v>197</v>
      </c>
      <c r="J102" s="77" t="s">
        <v>395</v>
      </c>
      <c r="K102" s="1"/>
      <c r="L102" s="79" t="str">
        <f>IF(OR('01 Program Profile'!$E$5="",'01 Program Profile'!$E$6="",'01 Program Profile'!$E$7="",'01 Program Profile'!$E$8=""),"",IFERROR(INDEX($E$5:$E$960,MATCH(0,INDEX(COUNTIF($L$4:L101,$E$5:$E$960)+($A$5:$A$960&lt;&gt;'01 Program Profile'!$E$5)+($B$5:$B$960&lt;&gt;'01 Program Profile'!$E$6)+($C$5:$C$960&lt;&gt;'01 Program Profile'!$E$7)+($D$5:$D$960&lt;&gt;'01 Program Profile'!$E$8)+($E$5:$E$960=""),0),0)),""))</f>
        <v/>
      </c>
      <c r="M102" s="1" t="str">
        <f>IF(OR('01 Program Profile'!$E$5="",'01 Program Profile'!$E$6="",'01 Program Profile'!$E$7=""),"",IFERROR(INDEX($D$5:$D$960,MATCH(0,INDEX(COUNTIF($M$4:M101,$D$5:$D$960)+($A$5:$A$960&lt;&gt;'01 Program Profile'!$E$5)+($B$5:$B$960&lt;&gt;'01 Program Profile'!$E$6)+($C$5:$C$960&lt;&gt;'01 Program Profile'!$E$7)+($D$5:$D$960=""),0),0)),""))</f>
        <v/>
      </c>
      <c r="N102" s="79" t="str">
        <f>IF(OR('01 Program Profile'!$E$5="",'01 Program Profile'!$E$6=""),"",IFERROR(INDEX($C$5:$C$960,MATCH(0,INDEX(COUNTIF($N$4:N101,$C$5:$C$960)+($A$5:$A$960&lt;&gt;'01 Program Profile'!$E$5)+($B$5:$B$960&lt;&gt;'01 Program Profile'!$E$6)+($C$5:$C$960=""),0),0)),""))</f>
        <v/>
      </c>
      <c r="O102" s="1" t="str">
        <f>IF('01 Program Profile'!$E$5="","",IFERROR(INDEX($B$5:$B$960,MATCH(0,INDEX(COUNTIF($O$4:O101,$B$5:$B$960)+($A$5:$A$960&lt;&gt;'01 Program Profile'!$E$5)+($B$5:$B$960=""),0),0)),""))</f>
        <v/>
      </c>
      <c r="P102" s="79" t="str">
        <f>IFERROR(INDEX($A$5:$A$960,MATCH(0,INDEX(COUNTIF($P$4:P101,$A$5:$A$960)+($A$5:$A$960=""),0),0)),"")</f>
        <v/>
      </c>
    </row>
    <row r="103" spans="1:16" ht="18.75">
      <c r="A103" s="74" t="s">
        <v>345</v>
      </c>
      <c r="B103" s="20" t="s">
        <v>283</v>
      </c>
      <c r="C103" s="20" t="s">
        <v>181</v>
      </c>
      <c r="D103" s="20" t="s">
        <v>391</v>
      </c>
      <c r="E103" s="20" t="s">
        <v>177</v>
      </c>
      <c r="F103" s="20" t="s">
        <v>185</v>
      </c>
      <c r="G103" s="75">
        <v>45047</v>
      </c>
      <c r="H103" s="75">
        <v>46873</v>
      </c>
      <c r="I103" s="76" t="s">
        <v>197</v>
      </c>
      <c r="J103" s="77" t="s">
        <v>396</v>
      </c>
      <c r="K103" s="1"/>
      <c r="L103" s="79" t="str">
        <f>IF(OR('01 Program Profile'!$E$5="",'01 Program Profile'!$E$6="",'01 Program Profile'!$E$7="",'01 Program Profile'!$E$8=""),"",IFERROR(INDEX($E$5:$E$960,MATCH(0,INDEX(COUNTIF($L$4:L102,$E$5:$E$960)+($A$5:$A$960&lt;&gt;'01 Program Profile'!$E$5)+($B$5:$B$960&lt;&gt;'01 Program Profile'!$E$6)+($C$5:$C$960&lt;&gt;'01 Program Profile'!$E$7)+($D$5:$D$960&lt;&gt;'01 Program Profile'!$E$8)+($E$5:$E$960=""),0),0)),""))</f>
        <v/>
      </c>
      <c r="M103" s="1" t="str">
        <f>IF(OR('01 Program Profile'!$E$5="",'01 Program Profile'!$E$6="",'01 Program Profile'!$E$7=""),"",IFERROR(INDEX($D$5:$D$960,MATCH(0,INDEX(COUNTIF($M$4:M102,$D$5:$D$960)+($A$5:$A$960&lt;&gt;'01 Program Profile'!$E$5)+($B$5:$B$960&lt;&gt;'01 Program Profile'!$E$6)+($C$5:$C$960&lt;&gt;'01 Program Profile'!$E$7)+($D$5:$D$960=""),0),0)),""))</f>
        <v/>
      </c>
      <c r="N103" s="79" t="str">
        <f>IF(OR('01 Program Profile'!$E$5="",'01 Program Profile'!$E$6=""),"",IFERROR(INDEX($C$5:$C$960,MATCH(0,INDEX(COUNTIF($N$4:N102,$C$5:$C$960)+($A$5:$A$960&lt;&gt;'01 Program Profile'!$E$5)+($B$5:$B$960&lt;&gt;'01 Program Profile'!$E$6)+($C$5:$C$960=""),0),0)),""))</f>
        <v/>
      </c>
      <c r="O103" s="1" t="str">
        <f>IF('01 Program Profile'!$E$5="","",IFERROR(INDEX($B$5:$B$960,MATCH(0,INDEX(COUNTIF($O$4:O102,$B$5:$B$960)+($A$5:$A$960&lt;&gt;'01 Program Profile'!$E$5)+($B$5:$B$960=""),0),0)),""))</f>
        <v/>
      </c>
      <c r="P103" s="79" t="str">
        <f>IFERROR(INDEX($A$5:$A$960,MATCH(0,INDEX(COUNTIF($P$4:P102,$A$5:$A$960)+($A$5:$A$960=""),0),0)),"")</f>
        <v/>
      </c>
    </row>
    <row r="104" spans="1:16" ht="18.75">
      <c r="A104" s="80" t="s">
        <v>345</v>
      </c>
      <c r="B104" s="81" t="s">
        <v>203</v>
      </c>
      <c r="C104" s="81" t="s">
        <v>193</v>
      </c>
      <c r="D104" s="81" t="s">
        <v>397</v>
      </c>
      <c r="E104" s="81" t="s">
        <v>177</v>
      </c>
      <c r="F104" s="81" t="s">
        <v>185</v>
      </c>
      <c r="G104" s="82">
        <v>45839</v>
      </c>
      <c r="H104" s="82">
        <v>47664</v>
      </c>
      <c r="I104" s="83" t="s">
        <v>179</v>
      </c>
      <c r="J104" s="84" t="s">
        <v>398</v>
      </c>
      <c r="K104" s="1"/>
      <c r="L104" s="79" t="str">
        <f>IF(OR('01 Program Profile'!$E$5="",'01 Program Profile'!$E$6="",'01 Program Profile'!$E$7="",'01 Program Profile'!$E$8=""),"",IFERROR(INDEX($E$5:$E$960,MATCH(0,INDEX(COUNTIF($L$4:L103,$E$5:$E$960)+($A$5:$A$960&lt;&gt;'01 Program Profile'!$E$5)+($B$5:$B$960&lt;&gt;'01 Program Profile'!$E$6)+($C$5:$C$960&lt;&gt;'01 Program Profile'!$E$7)+($D$5:$D$960&lt;&gt;'01 Program Profile'!$E$8)+($E$5:$E$960=""),0),0)),""))</f>
        <v/>
      </c>
      <c r="M104" s="1" t="str">
        <f>IF(OR('01 Program Profile'!$E$5="",'01 Program Profile'!$E$6="",'01 Program Profile'!$E$7=""),"",IFERROR(INDEX($D$5:$D$960,MATCH(0,INDEX(COUNTIF($M$4:M103,$D$5:$D$960)+($A$5:$A$960&lt;&gt;'01 Program Profile'!$E$5)+($B$5:$B$960&lt;&gt;'01 Program Profile'!$E$6)+($C$5:$C$960&lt;&gt;'01 Program Profile'!$E$7)+($D$5:$D$960=""),0),0)),""))</f>
        <v/>
      </c>
      <c r="N104" s="79" t="str">
        <f>IF(OR('01 Program Profile'!$E$5="",'01 Program Profile'!$E$6=""),"",IFERROR(INDEX($C$5:$C$960,MATCH(0,INDEX(COUNTIF($N$4:N103,$C$5:$C$960)+($A$5:$A$960&lt;&gt;'01 Program Profile'!$E$5)+($B$5:$B$960&lt;&gt;'01 Program Profile'!$E$6)+($C$5:$C$960=""),0),0)),""))</f>
        <v/>
      </c>
      <c r="O104" s="1" t="str">
        <f>IF('01 Program Profile'!$E$5="","",IFERROR(INDEX($B$5:$B$960,MATCH(0,INDEX(COUNTIF($O$4:O103,$B$5:$B$960)+($A$5:$A$960&lt;&gt;'01 Program Profile'!$E$5)+($B$5:$B$960=""),0),0)),""))</f>
        <v/>
      </c>
      <c r="P104" s="79" t="str">
        <f>IFERROR(INDEX($A$5:$A$960,MATCH(0,INDEX(COUNTIF($P$4:P103,$A$5:$A$960)+($A$5:$A$960=""),0),0)),"")</f>
        <v/>
      </c>
    </row>
    <row r="105" spans="1:16" ht="18.75">
      <c r="A105" s="74" t="s">
        <v>345</v>
      </c>
      <c r="B105" s="20" t="s">
        <v>203</v>
      </c>
      <c r="C105" s="20" t="s">
        <v>193</v>
      </c>
      <c r="D105" s="20" t="s">
        <v>206</v>
      </c>
      <c r="E105" s="20" t="s">
        <v>177</v>
      </c>
      <c r="F105" s="20" t="s">
        <v>185</v>
      </c>
      <c r="G105" s="75">
        <v>45839</v>
      </c>
      <c r="H105" s="75">
        <v>47664</v>
      </c>
      <c r="I105" s="76" t="s">
        <v>179</v>
      </c>
      <c r="J105" s="77" t="s">
        <v>399</v>
      </c>
      <c r="L105" t="str">
        <f>IF(OR('01 Program Profile'!$E$5="",'01 Program Profile'!$E$6="",'01 Program Profile'!$E$7="",'01 Program Profile'!$E$8=""),"",IFERROR(INDEX($E$5:$E$960,MATCH(0,INDEX(COUNTIF($L$4:L104,$E$5:$E$960)+($A$5:$A$960&lt;&gt;'01 Program Profile'!$E$5)+($B$5:$B$960&lt;&gt;'01 Program Profile'!$E$6)+($C$5:$C$960&lt;&gt;'01 Program Profile'!$E$7)+($D$5:$D$960&lt;&gt;'01 Program Profile'!$E$8)+($E$5:$E$960=""),0),0)),""))</f>
        <v/>
      </c>
      <c r="M105" t="str">
        <f>IF(OR('01 Program Profile'!$E$5="",'01 Program Profile'!$E$6="",'01 Program Profile'!$E$7=""),"",IFERROR(INDEX($D$5:$D$960,MATCH(0,INDEX(COUNTIF($M$4:M104,$D$5:$D$960)+($A$5:$A$960&lt;&gt;'01 Program Profile'!$E$5)+($B$5:$B$960&lt;&gt;'01 Program Profile'!$E$6)+($C$5:$C$960&lt;&gt;'01 Program Profile'!$E$7)+($D$5:$D$960=""),0),0)),""))</f>
        <v/>
      </c>
      <c r="N105" t="str">
        <f>IF(OR('01 Program Profile'!$E$5="",'01 Program Profile'!$E$6=""),"",IFERROR(INDEX($C$5:$C$960,MATCH(0,INDEX(COUNTIF($N$4:N104,$C$5:$C$960)+($A$5:$A$960&lt;&gt;'01 Program Profile'!$E$5)+($B$5:$B$960&lt;&gt;'01 Program Profile'!$E$6)+($C$5:$C$960=""),0),0)),""))</f>
        <v/>
      </c>
      <c r="O105" t="str">
        <f>IF('01 Program Profile'!$E$5="","",IFERROR(INDEX($B$5:$B$960,MATCH(0,INDEX(COUNTIF($O$4:O104,$B$5:$B$960)+($A$5:$A$960&lt;&gt;'01 Program Profile'!$E$5)+($B$5:$B$960=""),0),0)),""))</f>
        <v/>
      </c>
      <c r="P105" t="str">
        <f>IFERROR(INDEX($A$5:$A$960,MATCH(0,INDEX(COUNTIF($P$4:P104,$A$5:$A$960)+($A$5:$A$960=""),0),0)),"")</f>
        <v/>
      </c>
    </row>
    <row r="106" spans="1:16" ht="18.75">
      <c r="A106" s="74" t="s">
        <v>345</v>
      </c>
      <c r="B106" s="20" t="s">
        <v>203</v>
      </c>
      <c r="C106" s="20" t="s">
        <v>181</v>
      </c>
      <c r="D106" s="20" t="s">
        <v>400</v>
      </c>
      <c r="E106" s="20" t="s">
        <v>177</v>
      </c>
      <c r="F106" s="20" t="s">
        <v>185</v>
      </c>
      <c r="G106" s="75">
        <v>45839</v>
      </c>
      <c r="H106" s="75">
        <v>47664</v>
      </c>
      <c r="I106" s="76" t="s">
        <v>179</v>
      </c>
      <c r="J106" s="77" t="s">
        <v>401</v>
      </c>
      <c r="L106" t="str">
        <f>IF(OR('01 Program Profile'!$E$5="",'01 Program Profile'!$E$6="",'01 Program Profile'!$E$7="",'01 Program Profile'!$E$8=""),"",IFERROR(INDEX($E$5:$E$960,MATCH(0,INDEX(COUNTIF($L$4:L105,$E$5:$E$960)+($A$5:$A$960&lt;&gt;'01 Program Profile'!$E$5)+($B$5:$B$960&lt;&gt;'01 Program Profile'!$E$6)+($C$5:$C$960&lt;&gt;'01 Program Profile'!$E$7)+($D$5:$D$960&lt;&gt;'01 Program Profile'!$E$8)+($E$5:$E$960=""),0),0)),""))</f>
        <v/>
      </c>
      <c r="M106" t="str">
        <f>IF(OR('01 Program Profile'!$E$5="",'01 Program Profile'!$E$6="",'01 Program Profile'!$E$7=""),"",IFERROR(INDEX($D$5:$D$960,MATCH(0,INDEX(COUNTIF($M$4:M105,$D$5:$D$960)+($A$5:$A$960&lt;&gt;'01 Program Profile'!$E$5)+($B$5:$B$960&lt;&gt;'01 Program Profile'!$E$6)+($C$5:$C$960&lt;&gt;'01 Program Profile'!$E$7)+($D$5:$D$960=""),0),0)),""))</f>
        <v/>
      </c>
      <c r="N106" t="str">
        <f>IF(OR('01 Program Profile'!$E$5="",'01 Program Profile'!$E$6=""),"",IFERROR(INDEX($C$5:$C$960,MATCH(0,INDEX(COUNTIF($N$4:N105,$C$5:$C$960)+($A$5:$A$960&lt;&gt;'01 Program Profile'!$E$5)+($B$5:$B$960&lt;&gt;'01 Program Profile'!$E$6)+($C$5:$C$960=""),0),0)),""))</f>
        <v/>
      </c>
      <c r="O106" t="str">
        <f>IF('01 Program Profile'!$E$5="","",IFERROR(INDEX($B$5:$B$960,MATCH(0,INDEX(COUNTIF($O$4:O105,$B$5:$B$960)+($A$5:$A$960&lt;&gt;'01 Program Profile'!$E$5)+($B$5:$B$960=""),0),0)),""))</f>
        <v/>
      </c>
      <c r="P106" t="str">
        <f>IFERROR(INDEX($A$5:$A$960,MATCH(0,INDEX(COUNTIF($P$4:P105,$A$5:$A$960)+($A$5:$A$960=""),0),0)),"")</f>
        <v/>
      </c>
    </row>
    <row r="107" spans="1:16" ht="18.75">
      <c r="A107" s="74" t="s">
        <v>345</v>
      </c>
      <c r="B107" s="20" t="s">
        <v>306</v>
      </c>
      <c r="C107" s="20" t="s">
        <v>59</v>
      </c>
      <c r="D107" s="20" t="s">
        <v>307</v>
      </c>
      <c r="E107" s="20" t="s">
        <v>177</v>
      </c>
      <c r="F107" s="20" t="s">
        <v>185</v>
      </c>
      <c r="G107" s="75">
        <v>44682</v>
      </c>
      <c r="H107" s="75">
        <v>46507</v>
      </c>
      <c r="I107" s="76" t="s">
        <v>266</v>
      </c>
      <c r="J107" s="77" t="s">
        <v>402</v>
      </c>
      <c r="L107" t="str">
        <f>IF(OR('01 Program Profile'!$E$5="",'01 Program Profile'!$E$6="",'01 Program Profile'!$E$7="",'01 Program Profile'!$E$8=""),"",IFERROR(INDEX($E$5:$E$960,MATCH(0,INDEX(COUNTIF($L$4:L106,$E$5:$E$960)+($A$5:$A$960&lt;&gt;'01 Program Profile'!$E$5)+($B$5:$B$960&lt;&gt;'01 Program Profile'!$E$6)+($C$5:$C$960&lt;&gt;'01 Program Profile'!$E$7)+($D$5:$D$960&lt;&gt;'01 Program Profile'!$E$8)+($E$5:$E$960=""),0),0)),""))</f>
        <v/>
      </c>
      <c r="M107" t="str">
        <f>IF(OR('01 Program Profile'!$E$5="",'01 Program Profile'!$E$6="",'01 Program Profile'!$E$7=""),"",IFERROR(INDEX($D$5:$D$960,MATCH(0,INDEX(COUNTIF($M$4:M106,$D$5:$D$960)+($A$5:$A$960&lt;&gt;'01 Program Profile'!$E$5)+($B$5:$B$960&lt;&gt;'01 Program Profile'!$E$6)+($C$5:$C$960&lt;&gt;'01 Program Profile'!$E$7)+($D$5:$D$960=""),0),0)),""))</f>
        <v/>
      </c>
      <c r="N107" t="str">
        <f>IF(OR('01 Program Profile'!$E$5="",'01 Program Profile'!$E$6=""),"",IFERROR(INDEX($C$5:$C$960,MATCH(0,INDEX(COUNTIF($N$4:N106,$C$5:$C$960)+($A$5:$A$960&lt;&gt;'01 Program Profile'!$E$5)+($B$5:$B$960&lt;&gt;'01 Program Profile'!$E$6)+($C$5:$C$960=""),0),0)),""))</f>
        <v/>
      </c>
      <c r="O107" t="str">
        <f>IF('01 Program Profile'!$E$5="","",IFERROR(INDEX($B$5:$B$960,MATCH(0,INDEX(COUNTIF($O$4:O106,$B$5:$B$960)+($A$5:$A$960&lt;&gt;'01 Program Profile'!$E$5)+($B$5:$B$960=""),0),0)),""))</f>
        <v/>
      </c>
      <c r="P107" t="str">
        <f>IFERROR(INDEX($A$5:$A$960,MATCH(0,INDEX(COUNTIF($P$4:P106,$A$5:$A$960)+($A$5:$A$960=""),0),0)),"")</f>
        <v/>
      </c>
    </row>
    <row r="108" spans="1:16" ht="18.75">
      <c r="A108" s="74" t="s">
        <v>345</v>
      </c>
      <c r="B108" s="20" t="s">
        <v>222</v>
      </c>
      <c r="C108" s="20" t="s">
        <v>59</v>
      </c>
      <c r="D108" s="20" t="s">
        <v>309</v>
      </c>
      <c r="E108" s="20" t="s">
        <v>177</v>
      </c>
      <c r="F108" s="20" t="s">
        <v>185</v>
      </c>
      <c r="G108" s="75">
        <v>45566</v>
      </c>
      <c r="H108" s="75">
        <v>46752</v>
      </c>
      <c r="I108" s="76" t="s">
        <v>224</v>
      </c>
      <c r="J108" s="77" t="s">
        <v>403</v>
      </c>
      <c r="L108" t="str">
        <f>IF(OR('01 Program Profile'!$E$5="",'01 Program Profile'!$E$6="",'01 Program Profile'!$E$7="",'01 Program Profile'!$E$8=""),"",IFERROR(INDEX($E$5:$E$960,MATCH(0,INDEX(COUNTIF($L$4:L107,$E$5:$E$960)+($A$5:$A$960&lt;&gt;'01 Program Profile'!$E$5)+($B$5:$B$960&lt;&gt;'01 Program Profile'!$E$6)+($C$5:$C$960&lt;&gt;'01 Program Profile'!$E$7)+($D$5:$D$960&lt;&gt;'01 Program Profile'!$E$8)+($E$5:$E$960=""),0),0)),""))</f>
        <v/>
      </c>
      <c r="M108" t="str">
        <f>IF(OR('01 Program Profile'!$E$5="",'01 Program Profile'!$E$6="",'01 Program Profile'!$E$7=""),"",IFERROR(INDEX($D$5:$D$960,MATCH(0,INDEX(COUNTIF($M$4:M107,$D$5:$D$960)+($A$5:$A$960&lt;&gt;'01 Program Profile'!$E$5)+($B$5:$B$960&lt;&gt;'01 Program Profile'!$E$6)+($C$5:$C$960&lt;&gt;'01 Program Profile'!$E$7)+($D$5:$D$960=""),0),0)),""))</f>
        <v/>
      </c>
      <c r="N108" t="str">
        <f>IF(OR('01 Program Profile'!$E$5="",'01 Program Profile'!$E$6=""),"",IFERROR(INDEX($C$5:$C$960,MATCH(0,INDEX(COUNTIF($N$4:N107,$C$5:$C$960)+($A$5:$A$960&lt;&gt;'01 Program Profile'!$E$5)+($B$5:$B$960&lt;&gt;'01 Program Profile'!$E$6)+($C$5:$C$960=""),0),0)),""))</f>
        <v/>
      </c>
      <c r="O108" t="str">
        <f>IF('01 Program Profile'!$E$5="","",IFERROR(INDEX($B$5:$B$960,MATCH(0,INDEX(COUNTIF($O$4:O107,$B$5:$B$960)+($A$5:$A$960&lt;&gt;'01 Program Profile'!$E$5)+($B$5:$B$960=""),0),0)),""))</f>
        <v/>
      </c>
      <c r="P108" t="str">
        <f>IFERROR(INDEX($A$5:$A$960,MATCH(0,INDEX(COUNTIF($P$4:P107,$A$5:$A$960)+($A$5:$A$960=""),0),0)),"")</f>
        <v/>
      </c>
    </row>
    <row r="109" spans="1:16" ht="18.75">
      <c r="A109" s="74" t="s">
        <v>345</v>
      </c>
      <c r="B109" s="20" t="s">
        <v>404</v>
      </c>
      <c r="C109" s="20" t="s">
        <v>59</v>
      </c>
      <c r="D109" s="20" t="s">
        <v>405</v>
      </c>
      <c r="E109" s="20" t="s">
        <v>177</v>
      </c>
      <c r="F109" s="20" t="s">
        <v>185</v>
      </c>
      <c r="G109" s="75">
        <v>45047</v>
      </c>
      <c r="H109" s="75">
        <v>46873</v>
      </c>
      <c r="I109" s="76" t="s">
        <v>197</v>
      </c>
      <c r="J109" s="77" t="s">
        <v>406</v>
      </c>
      <c r="L109" t="str">
        <f>IF(OR('01 Program Profile'!$E$5="",'01 Program Profile'!$E$6="",'01 Program Profile'!$E$7="",'01 Program Profile'!$E$8=""),"",IFERROR(INDEX($E$5:$E$960,MATCH(0,INDEX(COUNTIF($L$4:L108,$E$5:$E$960)+($A$5:$A$960&lt;&gt;'01 Program Profile'!$E$5)+($B$5:$B$960&lt;&gt;'01 Program Profile'!$E$6)+($C$5:$C$960&lt;&gt;'01 Program Profile'!$E$7)+($D$5:$D$960&lt;&gt;'01 Program Profile'!$E$8)+($E$5:$E$960=""),0),0)),""))</f>
        <v/>
      </c>
      <c r="M109" t="str">
        <f>IF(OR('01 Program Profile'!$E$5="",'01 Program Profile'!$E$6="",'01 Program Profile'!$E$7=""),"",IFERROR(INDEX($D$5:$D$960,MATCH(0,INDEX(COUNTIF($M$4:M108,$D$5:$D$960)+($A$5:$A$960&lt;&gt;'01 Program Profile'!$E$5)+($B$5:$B$960&lt;&gt;'01 Program Profile'!$E$6)+($C$5:$C$960&lt;&gt;'01 Program Profile'!$E$7)+($D$5:$D$960=""),0),0)),""))</f>
        <v/>
      </c>
      <c r="N109" t="str">
        <f>IF(OR('01 Program Profile'!$E$5="",'01 Program Profile'!$E$6=""),"",IFERROR(INDEX($C$5:$C$960,MATCH(0,INDEX(COUNTIF($N$4:N108,$C$5:$C$960)+($A$5:$A$960&lt;&gt;'01 Program Profile'!$E$5)+($B$5:$B$960&lt;&gt;'01 Program Profile'!$E$6)+($C$5:$C$960=""),0),0)),""))</f>
        <v/>
      </c>
      <c r="O109" t="str">
        <f>IF('01 Program Profile'!$E$5="","",IFERROR(INDEX($B$5:$B$960,MATCH(0,INDEX(COUNTIF($O$4:O108,$B$5:$B$960)+($A$5:$A$960&lt;&gt;'01 Program Profile'!$E$5)+($B$5:$B$960=""),0),0)),""))</f>
        <v/>
      </c>
      <c r="P109" t="str">
        <f>IFERROR(INDEX($A$5:$A$960,MATCH(0,INDEX(COUNTIF($P$4:P108,$A$5:$A$960)+($A$5:$A$960=""),0),0)),"")</f>
        <v/>
      </c>
    </row>
    <row r="110" spans="1:16" ht="18.75">
      <c r="A110" s="74" t="s">
        <v>345</v>
      </c>
      <c r="B110" s="20" t="s">
        <v>404</v>
      </c>
      <c r="C110" s="20" t="s">
        <v>59</v>
      </c>
      <c r="D110" s="20" t="s">
        <v>407</v>
      </c>
      <c r="E110" s="20" t="s">
        <v>177</v>
      </c>
      <c r="F110" s="20" t="s">
        <v>185</v>
      </c>
      <c r="G110" s="75">
        <v>45108</v>
      </c>
      <c r="H110" s="75">
        <v>46934</v>
      </c>
      <c r="I110" s="76" t="s">
        <v>197</v>
      </c>
      <c r="J110" s="77" t="s">
        <v>408</v>
      </c>
      <c r="L110" t="str">
        <f>IF(OR('01 Program Profile'!$E$5="",'01 Program Profile'!$E$6="",'01 Program Profile'!$E$7="",'01 Program Profile'!$E$8=""),"",IFERROR(INDEX($E$5:$E$960,MATCH(0,INDEX(COUNTIF($L$4:L109,$E$5:$E$960)+($A$5:$A$960&lt;&gt;'01 Program Profile'!$E$5)+($B$5:$B$960&lt;&gt;'01 Program Profile'!$E$6)+($C$5:$C$960&lt;&gt;'01 Program Profile'!$E$7)+($D$5:$D$960&lt;&gt;'01 Program Profile'!$E$8)+($E$5:$E$960=""),0),0)),""))</f>
        <v/>
      </c>
      <c r="M110" t="str">
        <f>IF(OR('01 Program Profile'!$E$5="",'01 Program Profile'!$E$6="",'01 Program Profile'!$E$7=""),"",IFERROR(INDEX($D$5:$D$960,MATCH(0,INDEX(COUNTIF($M$4:M109,$D$5:$D$960)+($A$5:$A$960&lt;&gt;'01 Program Profile'!$E$5)+($B$5:$B$960&lt;&gt;'01 Program Profile'!$E$6)+($C$5:$C$960&lt;&gt;'01 Program Profile'!$E$7)+($D$5:$D$960=""),0),0)),""))</f>
        <v/>
      </c>
      <c r="N110" t="str">
        <f>IF(OR('01 Program Profile'!$E$5="",'01 Program Profile'!$E$6=""),"",IFERROR(INDEX($C$5:$C$960,MATCH(0,INDEX(COUNTIF($N$4:N109,$C$5:$C$960)+($A$5:$A$960&lt;&gt;'01 Program Profile'!$E$5)+($B$5:$B$960&lt;&gt;'01 Program Profile'!$E$6)+($C$5:$C$960=""),0),0)),""))</f>
        <v/>
      </c>
      <c r="O110" t="str">
        <f>IF('01 Program Profile'!$E$5="","",IFERROR(INDEX($B$5:$B$960,MATCH(0,INDEX(COUNTIF($O$4:O109,$B$5:$B$960)+($A$5:$A$960&lt;&gt;'01 Program Profile'!$E$5)+($B$5:$B$960=""),0),0)),""))</f>
        <v/>
      </c>
      <c r="P110" t="str">
        <f>IFERROR(INDEX($A$5:$A$960,MATCH(0,INDEX(COUNTIF($P$4:P109,$A$5:$A$960)+($A$5:$A$960=""),0),0)),"")</f>
        <v/>
      </c>
    </row>
    <row r="111" spans="1:16" ht="18.75">
      <c r="A111" s="74" t="s">
        <v>345</v>
      </c>
      <c r="B111" s="20" t="s">
        <v>404</v>
      </c>
      <c r="C111" s="20" t="s">
        <v>59</v>
      </c>
      <c r="D111" s="20" t="s">
        <v>409</v>
      </c>
      <c r="E111" s="20" t="s">
        <v>177</v>
      </c>
      <c r="F111" s="20" t="s">
        <v>185</v>
      </c>
      <c r="G111" s="75">
        <v>44166</v>
      </c>
      <c r="H111" s="75">
        <v>46721</v>
      </c>
      <c r="I111" s="76" t="s">
        <v>197</v>
      </c>
      <c r="J111" s="77" t="s">
        <v>410</v>
      </c>
      <c r="L111" t="str">
        <f>IF(OR('01 Program Profile'!$E$5="",'01 Program Profile'!$E$6="",'01 Program Profile'!$E$7="",'01 Program Profile'!$E$8=""),"",IFERROR(INDEX($E$5:$E$960,MATCH(0,INDEX(COUNTIF($L$4:L110,$E$5:$E$960)+($A$5:$A$960&lt;&gt;'01 Program Profile'!$E$5)+($B$5:$B$960&lt;&gt;'01 Program Profile'!$E$6)+($C$5:$C$960&lt;&gt;'01 Program Profile'!$E$7)+($D$5:$D$960&lt;&gt;'01 Program Profile'!$E$8)+($E$5:$E$960=""),0),0)),""))</f>
        <v/>
      </c>
      <c r="M111" t="str">
        <f>IF(OR('01 Program Profile'!$E$5="",'01 Program Profile'!$E$6="",'01 Program Profile'!$E$7=""),"",IFERROR(INDEX($D$5:$D$960,MATCH(0,INDEX(COUNTIF($M$4:M110,$D$5:$D$960)+($A$5:$A$960&lt;&gt;'01 Program Profile'!$E$5)+($B$5:$B$960&lt;&gt;'01 Program Profile'!$E$6)+($C$5:$C$960&lt;&gt;'01 Program Profile'!$E$7)+($D$5:$D$960=""),0),0)),""))</f>
        <v/>
      </c>
      <c r="N111" t="str">
        <f>IF(OR('01 Program Profile'!$E$5="",'01 Program Profile'!$E$6=""),"",IFERROR(INDEX($C$5:$C$960,MATCH(0,INDEX(COUNTIF($N$4:N110,$C$5:$C$960)+($A$5:$A$960&lt;&gt;'01 Program Profile'!$E$5)+($B$5:$B$960&lt;&gt;'01 Program Profile'!$E$6)+($C$5:$C$960=""),0),0)),""))</f>
        <v/>
      </c>
      <c r="O111" t="str">
        <f>IF('01 Program Profile'!$E$5="","",IFERROR(INDEX($B$5:$B$960,MATCH(0,INDEX(COUNTIF($O$4:O110,$B$5:$B$960)+($A$5:$A$960&lt;&gt;'01 Program Profile'!$E$5)+($B$5:$B$960=""),0),0)),""))</f>
        <v/>
      </c>
      <c r="P111" t="str">
        <f>IFERROR(INDEX($A$5:$A$960,MATCH(0,INDEX(COUNTIF($P$4:P110,$A$5:$A$960)+($A$5:$A$960=""),0),0)),"")</f>
        <v/>
      </c>
    </row>
    <row r="112" spans="1:16" ht="18.75">
      <c r="A112" s="74" t="s">
        <v>345</v>
      </c>
      <c r="B112" s="20" t="s">
        <v>404</v>
      </c>
      <c r="C112" s="20" t="s">
        <v>193</v>
      </c>
      <c r="D112" s="20" t="s">
        <v>409</v>
      </c>
      <c r="E112" s="20" t="s">
        <v>177</v>
      </c>
      <c r="F112" s="20" t="s">
        <v>185</v>
      </c>
      <c r="G112" s="75">
        <v>45231</v>
      </c>
      <c r="H112" s="75">
        <v>47057</v>
      </c>
      <c r="I112" s="76" t="s">
        <v>197</v>
      </c>
      <c r="J112" s="77" t="s">
        <v>411</v>
      </c>
      <c r="L112" t="str">
        <f>IF(OR('01 Program Profile'!$E$5="",'01 Program Profile'!$E$6="",'01 Program Profile'!$E$7="",'01 Program Profile'!$E$8=""),"",IFERROR(INDEX($E$5:$E$960,MATCH(0,INDEX(COUNTIF($L$4:L111,$E$5:$E$960)+($A$5:$A$960&lt;&gt;'01 Program Profile'!$E$5)+($B$5:$B$960&lt;&gt;'01 Program Profile'!$E$6)+($C$5:$C$960&lt;&gt;'01 Program Profile'!$E$7)+($D$5:$D$960&lt;&gt;'01 Program Profile'!$E$8)+($E$5:$E$960=""),0),0)),""))</f>
        <v/>
      </c>
      <c r="M112" t="str">
        <f>IF(OR('01 Program Profile'!$E$5="",'01 Program Profile'!$E$6="",'01 Program Profile'!$E$7=""),"",IFERROR(INDEX($D$5:$D$960,MATCH(0,INDEX(COUNTIF($M$4:M111,$D$5:$D$960)+($A$5:$A$960&lt;&gt;'01 Program Profile'!$E$5)+($B$5:$B$960&lt;&gt;'01 Program Profile'!$E$6)+($C$5:$C$960&lt;&gt;'01 Program Profile'!$E$7)+($D$5:$D$960=""),0),0)),""))</f>
        <v/>
      </c>
      <c r="N112" t="str">
        <f>IF(OR('01 Program Profile'!$E$5="",'01 Program Profile'!$E$6=""),"",IFERROR(INDEX($C$5:$C$960,MATCH(0,INDEX(COUNTIF($N$4:N111,$C$5:$C$960)+($A$5:$A$960&lt;&gt;'01 Program Profile'!$E$5)+($B$5:$B$960&lt;&gt;'01 Program Profile'!$E$6)+($C$5:$C$960=""),0),0)),""))</f>
        <v/>
      </c>
      <c r="O112" t="str">
        <f>IF('01 Program Profile'!$E$5="","",IFERROR(INDEX($B$5:$B$960,MATCH(0,INDEX(COUNTIF($O$4:O111,$B$5:$B$960)+($A$5:$A$960&lt;&gt;'01 Program Profile'!$E$5)+($B$5:$B$960=""),0),0)),""))</f>
        <v/>
      </c>
      <c r="P112" t="str">
        <f>IFERROR(INDEX($A$5:$A$960,MATCH(0,INDEX(COUNTIF($P$4:P111,$A$5:$A$960)+($A$5:$A$960=""),0),0)),"")</f>
        <v/>
      </c>
    </row>
    <row r="113" spans="1:16" ht="18.75">
      <c r="A113" s="74" t="s">
        <v>345</v>
      </c>
      <c r="B113" s="20" t="s">
        <v>412</v>
      </c>
      <c r="C113" s="20" t="s">
        <v>181</v>
      </c>
      <c r="D113" s="20" t="s">
        <v>409</v>
      </c>
      <c r="E113" s="20" t="s">
        <v>177</v>
      </c>
      <c r="F113" s="20" t="s">
        <v>185</v>
      </c>
      <c r="G113" s="75">
        <v>45839</v>
      </c>
      <c r="H113" s="75">
        <v>47664</v>
      </c>
      <c r="I113" s="76" t="s">
        <v>197</v>
      </c>
      <c r="J113" s="77" t="s">
        <v>413</v>
      </c>
      <c r="L113" t="str">
        <f>IF(OR('01 Program Profile'!$E$5="",'01 Program Profile'!$E$6="",'01 Program Profile'!$E$7="",'01 Program Profile'!$E$8=""),"",IFERROR(INDEX($E$5:$E$960,MATCH(0,INDEX(COUNTIF($L$4:L112,$E$5:$E$960)+($A$5:$A$960&lt;&gt;'01 Program Profile'!$E$5)+($B$5:$B$960&lt;&gt;'01 Program Profile'!$E$6)+($C$5:$C$960&lt;&gt;'01 Program Profile'!$E$7)+($D$5:$D$960&lt;&gt;'01 Program Profile'!$E$8)+($E$5:$E$960=""),0),0)),""))</f>
        <v/>
      </c>
      <c r="M113" t="str">
        <f>IF(OR('01 Program Profile'!$E$5="",'01 Program Profile'!$E$6="",'01 Program Profile'!$E$7=""),"",IFERROR(INDEX($D$5:$D$960,MATCH(0,INDEX(COUNTIF($M$4:M112,$D$5:$D$960)+($A$5:$A$960&lt;&gt;'01 Program Profile'!$E$5)+($B$5:$B$960&lt;&gt;'01 Program Profile'!$E$6)+($C$5:$C$960&lt;&gt;'01 Program Profile'!$E$7)+($D$5:$D$960=""),0),0)),""))</f>
        <v/>
      </c>
      <c r="N113" t="str">
        <f>IF(OR('01 Program Profile'!$E$5="",'01 Program Profile'!$E$6=""),"",IFERROR(INDEX($C$5:$C$960,MATCH(0,INDEX(COUNTIF($N$4:N112,$C$5:$C$960)+($A$5:$A$960&lt;&gt;'01 Program Profile'!$E$5)+($B$5:$B$960&lt;&gt;'01 Program Profile'!$E$6)+($C$5:$C$960=""),0),0)),""))</f>
        <v/>
      </c>
      <c r="O113" t="str">
        <f>IF('01 Program Profile'!$E$5="","",IFERROR(INDEX($B$5:$B$960,MATCH(0,INDEX(COUNTIF($O$4:O112,$B$5:$B$960)+($A$5:$A$960&lt;&gt;'01 Program Profile'!$E$5)+($B$5:$B$960=""),0),0)),""))</f>
        <v/>
      </c>
      <c r="P113" t="str">
        <f>IFERROR(INDEX($A$5:$A$960,MATCH(0,INDEX(COUNTIF($P$4:P112,$A$5:$A$960)+($A$5:$A$960=""),0),0)),"")</f>
        <v/>
      </c>
    </row>
    <row r="114" spans="1:16" ht="18.75">
      <c r="A114" s="74" t="s">
        <v>345</v>
      </c>
      <c r="B114" s="20" t="s">
        <v>414</v>
      </c>
      <c r="C114" s="20" t="s">
        <v>59</v>
      </c>
      <c r="D114" s="20" t="s">
        <v>415</v>
      </c>
      <c r="E114" s="20" t="s">
        <v>177</v>
      </c>
      <c r="F114" s="20" t="s">
        <v>185</v>
      </c>
      <c r="G114" s="75">
        <v>43965</v>
      </c>
      <c r="H114" s="75">
        <v>46507</v>
      </c>
      <c r="I114" s="76" t="s">
        <v>197</v>
      </c>
      <c r="J114" s="77" t="s">
        <v>416</v>
      </c>
      <c r="L114" t="str">
        <f>IF(OR('01 Program Profile'!$E$5="",'01 Program Profile'!$E$6="",'01 Program Profile'!$E$7="",'01 Program Profile'!$E$8=""),"",IFERROR(INDEX($E$5:$E$960,MATCH(0,INDEX(COUNTIF($L$4:L113,$E$5:$E$960)+($A$5:$A$960&lt;&gt;'01 Program Profile'!$E$5)+($B$5:$B$960&lt;&gt;'01 Program Profile'!$E$6)+($C$5:$C$960&lt;&gt;'01 Program Profile'!$E$7)+($D$5:$D$960&lt;&gt;'01 Program Profile'!$E$8)+($E$5:$E$960=""),0),0)),""))</f>
        <v/>
      </c>
      <c r="M114" t="str">
        <f>IF(OR('01 Program Profile'!$E$5="",'01 Program Profile'!$E$6="",'01 Program Profile'!$E$7=""),"",IFERROR(INDEX($D$5:$D$960,MATCH(0,INDEX(COUNTIF($M$4:M113,$D$5:$D$960)+($A$5:$A$960&lt;&gt;'01 Program Profile'!$E$5)+($B$5:$B$960&lt;&gt;'01 Program Profile'!$E$6)+($C$5:$C$960&lt;&gt;'01 Program Profile'!$E$7)+($D$5:$D$960=""),0),0)),""))</f>
        <v/>
      </c>
      <c r="N114" t="str">
        <f>IF(OR('01 Program Profile'!$E$5="",'01 Program Profile'!$E$6=""),"",IFERROR(INDEX($C$5:$C$960,MATCH(0,INDEX(COUNTIF($N$4:N113,$C$5:$C$960)+($A$5:$A$960&lt;&gt;'01 Program Profile'!$E$5)+($B$5:$B$960&lt;&gt;'01 Program Profile'!$E$6)+($C$5:$C$960=""),0),0)),""))</f>
        <v/>
      </c>
      <c r="O114" t="str">
        <f>IF('01 Program Profile'!$E$5="","",IFERROR(INDEX($B$5:$B$960,MATCH(0,INDEX(COUNTIF($O$4:O113,$B$5:$B$960)+($A$5:$A$960&lt;&gt;'01 Program Profile'!$E$5)+($B$5:$B$960=""),0),0)),""))</f>
        <v/>
      </c>
      <c r="P114" t="str">
        <f>IFERROR(INDEX($A$5:$A$960,MATCH(0,INDEX(COUNTIF($P$4:P113,$A$5:$A$960)+($A$5:$A$960=""),0),0)),"")</f>
        <v/>
      </c>
    </row>
    <row r="115" spans="1:16" ht="18.75">
      <c r="A115" s="74" t="s">
        <v>345</v>
      </c>
      <c r="B115" s="20" t="s">
        <v>414</v>
      </c>
      <c r="C115" s="20" t="s">
        <v>193</v>
      </c>
      <c r="D115" s="20" t="s">
        <v>417</v>
      </c>
      <c r="E115" s="20" t="s">
        <v>177</v>
      </c>
      <c r="F115" s="20" t="s">
        <v>185</v>
      </c>
      <c r="G115" s="75">
        <v>45839</v>
      </c>
      <c r="H115" s="75">
        <v>47664</v>
      </c>
      <c r="I115" s="76" t="s">
        <v>197</v>
      </c>
      <c r="J115" s="77" t="s">
        <v>418</v>
      </c>
      <c r="L115" t="str">
        <f>IF(OR('01 Program Profile'!$E$5="",'01 Program Profile'!$E$6="",'01 Program Profile'!$E$7="",'01 Program Profile'!$E$8=""),"",IFERROR(INDEX($E$5:$E$960,MATCH(0,INDEX(COUNTIF($L$4:L114,$E$5:$E$960)+($A$5:$A$960&lt;&gt;'01 Program Profile'!$E$5)+($B$5:$B$960&lt;&gt;'01 Program Profile'!$E$6)+($C$5:$C$960&lt;&gt;'01 Program Profile'!$E$7)+($D$5:$D$960&lt;&gt;'01 Program Profile'!$E$8)+($E$5:$E$960=""),0),0)),""))</f>
        <v/>
      </c>
      <c r="M115" t="str">
        <f>IF(OR('01 Program Profile'!$E$5="",'01 Program Profile'!$E$6="",'01 Program Profile'!$E$7=""),"",IFERROR(INDEX($D$5:$D$960,MATCH(0,INDEX(COUNTIF($M$4:M114,$D$5:$D$960)+($A$5:$A$960&lt;&gt;'01 Program Profile'!$E$5)+($B$5:$B$960&lt;&gt;'01 Program Profile'!$E$6)+($C$5:$C$960&lt;&gt;'01 Program Profile'!$E$7)+($D$5:$D$960=""),0),0)),""))</f>
        <v/>
      </c>
      <c r="N115" t="str">
        <f>IF(OR('01 Program Profile'!$E$5="",'01 Program Profile'!$E$6=""),"",IFERROR(INDEX($C$5:$C$960,MATCH(0,INDEX(COUNTIF($N$4:N114,$C$5:$C$960)+($A$5:$A$960&lt;&gt;'01 Program Profile'!$E$5)+($B$5:$B$960&lt;&gt;'01 Program Profile'!$E$6)+($C$5:$C$960=""),0),0)),""))</f>
        <v/>
      </c>
      <c r="O115" t="str">
        <f>IF('01 Program Profile'!$E$5="","",IFERROR(INDEX($B$5:$B$960,MATCH(0,INDEX(COUNTIF($O$4:O114,$B$5:$B$960)+($A$5:$A$960&lt;&gt;'01 Program Profile'!$E$5)+($B$5:$B$960=""),0),0)),""))</f>
        <v/>
      </c>
      <c r="P115" t="str">
        <f>IFERROR(INDEX($A$5:$A$960,MATCH(0,INDEX(COUNTIF($P$4:P114,$A$5:$A$960)+($A$5:$A$960=""),0),0)),"")</f>
        <v/>
      </c>
    </row>
    <row r="116" spans="1:16" ht="18.75">
      <c r="A116" s="74" t="s">
        <v>345</v>
      </c>
      <c r="B116" s="20" t="s">
        <v>414</v>
      </c>
      <c r="C116" s="20" t="s">
        <v>193</v>
      </c>
      <c r="D116" s="20" t="s">
        <v>419</v>
      </c>
      <c r="E116" s="20" t="s">
        <v>177</v>
      </c>
      <c r="F116" s="20" t="s">
        <v>185</v>
      </c>
      <c r="G116" s="75">
        <v>45901</v>
      </c>
      <c r="H116" s="75">
        <v>47725</v>
      </c>
      <c r="I116" s="76" t="s">
        <v>197</v>
      </c>
      <c r="J116" s="77" t="s">
        <v>420</v>
      </c>
      <c r="L116" t="str">
        <f>IF(OR('01 Program Profile'!$E$5="",'01 Program Profile'!$E$6="",'01 Program Profile'!$E$7="",'01 Program Profile'!$E$8=""),"",IFERROR(INDEX($E$5:$E$960,MATCH(0,INDEX(COUNTIF($L$4:L115,$E$5:$E$960)+($A$5:$A$960&lt;&gt;'01 Program Profile'!$E$5)+($B$5:$B$960&lt;&gt;'01 Program Profile'!$E$6)+($C$5:$C$960&lt;&gt;'01 Program Profile'!$E$7)+($D$5:$D$960&lt;&gt;'01 Program Profile'!$E$8)+($E$5:$E$960=""),0),0)),""))</f>
        <v/>
      </c>
      <c r="M116" t="str">
        <f>IF(OR('01 Program Profile'!$E$5="",'01 Program Profile'!$E$6="",'01 Program Profile'!$E$7=""),"",IFERROR(INDEX($D$5:$D$960,MATCH(0,INDEX(COUNTIF($M$4:M115,$D$5:$D$960)+($A$5:$A$960&lt;&gt;'01 Program Profile'!$E$5)+($B$5:$B$960&lt;&gt;'01 Program Profile'!$E$6)+($C$5:$C$960&lt;&gt;'01 Program Profile'!$E$7)+($D$5:$D$960=""),0),0)),""))</f>
        <v/>
      </c>
      <c r="N116" t="str">
        <f>IF(OR('01 Program Profile'!$E$5="",'01 Program Profile'!$E$6=""),"",IFERROR(INDEX($C$5:$C$960,MATCH(0,INDEX(COUNTIF($N$4:N115,$C$5:$C$960)+($A$5:$A$960&lt;&gt;'01 Program Profile'!$E$5)+($B$5:$B$960&lt;&gt;'01 Program Profile'!$E$6)+($C$5:$C$960=""),0),0)),""))</f>
        <v/>
      </c>
      <c r="O116" t="str">
        <f>IF('01 Program Profile'!$E$5="","",IFERROR(INDEX($B$5:$B$960,MATCH(0,INDEX(COUNTIF($O$4:O115,$B$5:$B$960)+($A$5:$A$960&lt;&gt;'01 Program Profile'!$E$5)+($B$5:$B$960=""),0),0)),""))</f>
        <v/>
      </c>
      <c r="P116" t="str">
        <f>IFERROR(INDEX($A$5:$A$960,MATCH(0,INDEX(COUNTIF($P$4:P115,$A$5:$A$960)+($A$5:$A$960=""),0),0)),"")</f>
        <v/>
      </c>
    </row>
    <row r="117" spans="1:16" ht="18.75">
      <c r="A117" s="74" t="s">
        <v>345</v>
      </c>
      <c r="B117" s="20" t="s">
        <v>414</v>
      </c>
      <c r="C117" s="20" t="s">
        <v>193</v>
      </c>
      <c r="D117" s="20" t="s">
        <v>421</v>
      </c>
      <c r="E117" s="20" t="s">
        <v>177</v>
      </c>
      <c r="F117" s="20" t="s">
        <v>178</v>
      </c>
      <c r="G117" s="75">
        <v>45839</v>
      </c>
      <c r="H117" s="75">
        <v>46568</v>
      </c>
      <c r="I117" s="76" t="s">
        <v>197</v>
      </c>
      <c r="J117" s="77" t="s">
        <v>422</v>
      </c>
      <c r="L117" t="str">
        <f>IF(OR('01 Program Profile'!$E$5="",'01 Program Profile'!$E$6="",'01 Program Profile'!$E$7="",'01 Program Profile'!$E$8=""),"",IFERROR(INDEX($E$5:$E$960,MATCH(0,INDEX(COUNTIF($L$4:L116,$E$5:$E$960)+($A$5:$A$960&lt;&gt;'01 Program Profile'!$E$5)+($B$5:$B$960&lt;&gt;'01 Program Profile'!$E$6)+($C$5:$C$960&lt;&gt;'01 Program Profile'!$E$7)+($D$5:$D$960&lt;&gt;'01 Program Profile'!$E$8)+($E$5:$E$960=""),0),0)),""))</f>
        <v/>
      </c>
      <c r="M117" t="str">
        <f>IF(OR('01 Program Profile'!$E$5="",'01 Program Profile'!$E$6="",'01 Program Profile'!$E$7=""),"",IFERROR(INDEX($D$5:$D$960,MATCH(0,INDEX(COUNTIF($M$4:M116,$D$5:$D$960)+($A$5:$A$960&lt;&gt;'01 Program Profile'!$E$5)+($B$5:$B$960&lt;&gt;'01 Program Profile'!$E$6)+($C$5:$C$960&lt;&gt;'01 Program Profile'!$E$7)+($D$5:$D$960=""),0),0)),""))</f>
        <v/>
      </c>
      <c r="N117" t="str">
        <f>IF(OR('01 Program Profile'!$E$5="",'01 Program Profile'!$E$6=""),"",IFERROR(INDEX($C$5:$C$960,MATCH(0,INDEX(COUNTIF($N$4:N116,$C$5:$C$960)+($A$5:$A$960&lt;&gt;'01 Program Profile'!$E$5)+($B$5:$B$960&lt;&gt;'01 Program Profile'!$E$6)+($C$5:$C$960=""),0),0)),""))</f>
        <v/>
      </c>
      <c r="O117" t="str">
        <f>IF('01 Program Profile'!$E$5="","",IFERROR(INDEX($B$5:$B$960,MATCH(0,INDEX(COUNTIF($O$4:O116,$B$5:$B$960)+($A$5:$A$960&lt;&gt;'01 Program Profile'!$E$5)+($B$5:$B$960=""),0),0)),""))</f>
        <v/>
      </c>
      <c r="P117" t="str">
        <f>IFERROR(INDEX($A$5:$A$960,MATCH(0,INDEX(COUNTIF($P$4:P116,$A$5:$A$960)+($A$5:$A$960=""),0),0)),"")</f>
        <v/>
      </c>
    </row>
    <row r="118" spans="1:16" ht="18.75">
      <c r="A118" s="74" t="s">
        <v>345</v>
      </c>
      <c r="B118" s="20" t="s">
        <v>414</v>
      </c>
      <c r="C118" s="20" t="s">
        <v>181</v>
      </c>
      <c r="D118" s="20" t="s">
        <v>423</v>
      </c>
      <c r="E118" s="20" t="s">
        <v>177</v>
      </c>
      <c r="F118" s="20" t="s">
        <v>185</v>
      </c>
      <c r="G118" s="75">
        <v>45839</v>
      </c>
      <c r="H118" s="75">
        <v>47664</v>
      </c>
      <c r="I118" s="76" t="s">
        <v>197</v>
      </c>
      <c r="J118" s="77" t="s">
        <v>424</v>
      </c>
      <c r="L118" t="str">
        <f>IF(OR('01 Program Profile'!$E$5="",'01 Program Profile'!$E$6="",'01 Program Profile'!$E$7="",'01 Program Profile'!$E$8=""),"",IFERROR(INDEX($E$5:$E$960,MATCH(0,INDEX(COUNTIF($L$4:L117,$E$5:$E$960)+($A$5:$A$960&lt;&gt;'01 Program Profile'!$E$5)+($B$5:$B$960&lt;&gt;'01 Program Profile'!$E$6)+($C$5:$C$960&lt;&gt;'01 Program Profile'!$E$7)+($D$5:$D$960&lt;&gt;'01 Program Profile'!$E$8)+($E$5:$E$960=""),0),0)),""))</f>
        <v/>
      </c>
      <c r="M118" t="str">
        <f>IF(OR('01 Program Profile'!$E$5="",'01 Program Profile'!$E$6="",'01 Program Profile'!$E$7=""),"",IFERROR(INDEX($D$5:$D$960,MATCH(0,INDEX(COUNTIF($M$4:M117,$D$5:$D$960)+($A$5:$A$960&lt;&gt;'01 Program Profile'!$E$5)+($B$5:$B$960&lt;&gt;'01 Program Profile'!$E$6)+($C$5:$C$960&lt;&gt;'01 Program Profile'!$E$7)+($D$5:$D$960=""),0),0)),""))</f>
        <v/>
      </c>
      <c r="N118" t="str">
        <f>IF(OR('01 Program Profile'!$E$5="",'01 Program Profile'!$E$6=""),"",IFERROR(INDEX($C$5:$C$960,MATCH(0,INDEX(COUNTIF($N$4:N117,$C$5:$C$960)+($A$5:$A$960&lt;&gt;'01 Program Profile'!$E$5)+($B$5:$B$960&lt;&gt;'01 Program Profile'!$E$6)+($C$5:$C$960=""),0),0)),""))</f>
        <v/>
      </c>
      <c r="O118" t="str">
        <f>IF('01 Program Profile'!$E$5="","",IFERROR(INDEX($B$5:$B$960,MATCH(0,INDEX(COUNTIF($O$4:O117,$B$5:$B$960)+($A$5:$A$960&lt;&gt;'01 Program Profile'!$E$5)+($B$5:$B$960=""),0),0)),""))</f>
        <v/>
      </c>
      <c r="P118" t="str">
        <f>IFERROR(INDEX($A$5:$A$960,MATCH(0,INDEX(COUNTIF($P$4:P117,$A$5:$A$960)+($A$5:$A$960=""),0),0)),"")</f>
        <v/>
      </c>
    </row>
    <row r="119" spans="1:16" ht="18.75">
      <c r="A119" s="74" t="s">
        <v>345</v>
      </c>
      <c r="B119" s="20" t="s">
        <v>414</v>
      </c>
      <c r="C119" s="20" t="s">
        <v>181</v>
      </c>
      <c r="D119" s="20" t="s">
        <v>425</v>
      </c>
      <c r="E119" s="20" t="s">
        <v>177</v>
      </c>
      <c r="F119" s="20" t="s">
        <v>185</v>
      </c>
      <c r="G119" s="75">
        <v>45901</v>
      </c>
      <c r="H119" s="75">
        <v>47725</v>
      </c>
      <c r="I119" s="76" t="s">
        <v>197</v>
      </c>
      <c r="J119" s="77" t="s">
        <v>426</v>
      </c>
      <c r="L119" t="str">
        <f>IF(OR('01 Program Profile'!$E$5="",'01 Program Profile'!$E$6="",'01 Program Profile'!$E$7="",'01 Program Profile'!$E$8=""),"",IFERROR(INDEX($E$5:$E$960,MATCH(0,INDEX(COUNTIF($L$4:L118,$E$5:$E$960)+($A$5:$A$960&lt;&gt;'01 Program Profile'!$E$5)+($B$5:$B$960&lt;&gt;'01 Program Profile'!$E$6)+($C$5:$C$960&lt;&gt;'01 Program Profile'!$E$7)+($D$5:$D$960&lt;&gt;'01 Program Profile'!$E$8)+($E$5:$E$960=""),0),0)),""))</f>
        <v/>
      </c>
      <c r="M119" t="str">
        <f>IF(OR('01 Program Profile'!$E$5="",'01 Program Profile'!$E$6="",'01 Program Profile'!$E$7=""),"",IFERROR(INDEX($D$5:$D$960,MATCH(0,INDEX(COUNTIF($M$4:M118,$D$5:$D$960)+($A$5:$A$960&lt;&gt;'01 Program Profile'!$E$5)+($B$5:$B$960&lt;&gt;'01 Program Profile'!$E$6)+($C$5:$C$960&lt;&gt;'01 Program Profile'!$E$7)+($D$5:$D$960=""),0),0)),""))</f>
        <v/>
      </c>
      <c r="N119" t="str">
        <f>IF(OR('01 Program Profile'!$E$5="",'01 Program Profile'!$E$6=""),"",IFERROR(INDEX($C$5:$C$960,MATCH(0,INDEX(COUNTIF($N$4:N118,$C$5:$C$960)+($A$5:$A$960&lt;&gt;'01 Program Profile'!$E$5)+($B$5:$B$960&lt;&gt;'01 Program Profile'!$E$6)+($C$5:$C$960=""),0),0)),""))</f>
        <v/>
      </c>
      <c r="O119" t="str">
        <f>IF('01 Program Profile'!$E$5="","",IFERROR(INDEX($B$5:$B$960,MATCH(0,INDEX(COUNTIF($O$4:O118,$B$5:$B$960)+($A$5:$A$960&lt;&gt;'01 Program Profile'!$E$5)+($B$5:$B$960=""),0),0)),""))</f>
        <v/>
      </c>
      <c r="P119" t="str">
        <f>IFERROR(INDEX($A$5:$A$960,MATCH(0,INDEX(COUNTIF($P$4:P118,$A$5:$A$960)+($A$5:$A$960=""),0),0)),"")</f>
        <v/>
      </c>
    </row>
    <row r="120" spans="1:16" ht="18.75">
      <c r="A120" s="74" t="s">
        <v>345</v>
      </c>
      <c r="B120" s="20" t="s">
        <v>414</v>
      </c>
      <c r="C120" s="20" t="s">
        <v>181</v>
      </c>
      <c r="D120" s="20" t="s">
        <v>427</v>
      </c>
      <c r="E120" s="20" t="s">
        <v>177</v>
      </c>
      <c r="F120" s="20" t="s">
        <v>185</v>
      </c>
      <c r="G120" s="75">
        <v>45047</v>
      </c>
      <c r="H120" s="75">
        <v>46873</v>
      </c>
      <c r="I120" s="76" t="s">
        <v>179</v>
      </c>
      <c r="J120" s="77" t="s">
        <v>428</v>
      </c>
      <c r="L120" t="str">
        <f>IF(OR('01 Program Profile'!$E$5="",'01 Program Profile'!$E$6="",'01 Program Profile'!$E$7="",'01 Program Profile'!$E$8=""),"",IFERROR(INDEX($E$5:$E$960,MATCH(0,INDEX(COUNTIF($L$4:L119,$E$5:$E$960)+($A$5:$A$960&lt;&gt;'01 Program Profile'!$E$5)+($B$5:$B$960&lt;&gt;'01 Program Profile'!$E$6)+($C$5:$C$960&lt;&gt;'01 Program Profile'!$E$7)+($D$5:$D$960&lt;&gt;'01 Program Profile'!$E$8)+($E$5:$E$960=""),0),0)),""))</f>
        <v/>
      </c>
      <c r="M120" t="str">
        <f>IF(OR('01 Program Profile'!$E$5="",'01 Program Profile'!$E$6="",'01 Program Profile'!$E$7=""),"",IFERROR(INDEX($D$5:$D$960,MATCH(0,INDEX(COUNTIF($M$4:M119,$D$5:$D$960)+($A$5:$A$960&lt;&gt;'01 Program Profile'!$E$5)+($B$5:$B$960&lt;&gt;'01 Program Profile'!$E$6)+($C$5:$C$960&lt;&gt;'01 Program Profile'!$E$7)+($D$5:$D$960=""),0),0)),""))</f>
        <v/>
      </c>
      <c r="N120" t="str">
        <f>IF(OR('01 Program Profile'!$E$5="",'01 Program Profile'!$E$6=""),"",IFERROR(INDEX($C$5:$C$960,MATCH(0,INDEX(COUNTIF($N$4:N119,$C$5:$C$960)+($A$5:$A$960&lt;&gt;'01 Program Profile'!$E$5)+($B$5:$B$960&lt;&gt;'01 Program Profile'!$E$6)+($C$5:$C$960=""),0),0)),""))</f>
        <v/>
      </c>
      <c r="O120" t="str">
        <f>IF('01 Program Profile'!$E$5="","",IFERROR(INDEX($B$5:$B$960,MATCH(0,INDEX(COUNTIF($O$4:O119,$B$5:$B$960)+($A$5:$A$960&lt;&gt;'01 Program Profile'!$E$5)+($B$5:$B$960=""),0),0)),""))</f>
        <v/>
      </c>
      <c r="P120" t="str">
        <f>IFERROR(INDEX($A$5:$A$960,MATCH(0,INDEX(COUNTIF($P$4:P119,$A$5:$A$960)+($A$5:$A$960=""),0),0)),"")</f>
        <v/>
      </c>
    </row>
    <row r="121" spans="1:16" ht="18.75">
      <c r="A121" s="74" t="s">
        <v>345</v>
      </c>
      <c r="B121" s="20" t="s">
        <v>238</v>
      </c>
      <c r="C121" s="20" t="s">
        <v>59</v>
      </c>
      <c r="D121" s="20" t="s">
        <v>239</v>
      </c>
      <c r="E121" s="20" t="s">
        <v>177</v>
      </c>
      <c r="F121" s="20" t="s">
        <v>185</v>
      </c>
      <c r="G121" s="75">
        <v>45108</v>
      </c>
      <c r="H121" s="75">
        <v>46934</v>
      </c>
      <c r="I121" s="76" t="s">
        <v>179</v>
      </c>
      <c r="J121" s="77" t="s">
        <v>429</v>
      </c>
      <c r="L121" t="str">
        <f>IF(OR('01 Program Profile'!$E$5="",'01 Program Profile'!$E$6="",'01 Program Profile'!$E$7="",'01 Program Profile'!$E$8=""),"",IFERROR(INDEX($E$5:$E$960,MATCH(0,INDEX(COUNTIF($L$4:L120,$E$5:$E$960)+($A$5:$A$960&lt;&gt;'01 Program Profile'!$E$5)+($B$5:$B$960&lt;&gt;'01 Program Profile'!$E$6)+($C$5:$C$960&lt;&gt;'01 Program Profile'!$E$7)+($D$5:$D$960&lt;&gt;'01 Program Profile'!$E$8)+($E$5:$E$960=""),0),0)),""))</f>
        <v/>
      </c>
      <c r="M121" t="str">
        <f>IF(OR('01 Program Profile'!$E$5="",'01 Program Profile'!$E$6="",'01 Program Profile'!$E$7=""),"",IFERROR(INDEX($D$5:$D$960,MATCH(0,INDEX(COUNTIF($M$4:M120,$D$5:$D$960)+($A$5:$A$960&lt;&gt;'01 Program Profile'!$E$5)+($B$5:$B$960&lt;&gt;'01 Program Profile'!$E$6)+($C$5:$C$960&lt;&gt;'01 Program Profile'!$E$7)+($D$5:$D$960=""),0),0)),""))</f>
        <v/>
      </c>
      <c r="N121" t="str">
        <f>IF(OR('01 Program Profile'!$E$5="",'01 Program Profile'!$E$6=""),"",IFERROR(INDEX($C$5:$C$960,MATCH(0,INDEX(COUNTIF($N$4:N120,$C$5:$C$960)+($A$5:$A$960&lt;&gt;'01 Program Profile'!$E$5)+($B$5:$B$960&lt;&gt;'01 Program Profile'!$E$6)+($C$5:$C$960=""),0),0)),""))</f>
        <v/>
      </c>
      <c r="O121" t="str">
        <f>IF('01 Program Profile'!$E$5="","",IFERROR(INDEX($B$5:$B$960,MATCH(0,INDEX(COUNTIF($O$4:O120,$B$5:$B$960)+($A$5:$A$960&lt;&gt;'01 Program Profile'!$E$5)+($B$5:$B$960=""),0),0)),""))</f>
        <v/>
      </c>
      <c r="P121" t="str">
        <f>IFERROR(INDEX($A$5:$A$960,MATCH(0,INDEX(COUNTIF($P$4:P120,$A$5:$A$960)+($A$5:$A$960=""),0),0)),"")</f>
        <v/>
      </c>
    </row>
    <row r="122" spans="1:16" ht="18.75">
      <c r="A122" s="74" t="s">
        <v>345</v>
      </c>
      <c r="B122" s="20" t="s">
        <v>238</v>
      </c>
      <c r="C122" s="20" t="s">
        <v>193</v>
      </c>
      <c r="D122" s="20" t="s">
        <v>430</v>
      </c>
      <c r="E122" s="20" t="s">
        <v>177</v>
      </c>
      <c r="F122" s="20" t="s">
        <v>185</v>
      </c>
      <c r="G122" s="75">
        <v>45839</v>
      </c>
      <c r="H122" s="75">
        <v>47664</v>
      </c>
      <c r="I122" s="76" t="s">
        <v>179</v>
      </c>
      <c r="J122" s="77" t="s">
        <v>431</v>
      </c>
      <c r="L122" t="str">
        <f>IF(OR('01 Program Profile'!$E$5="",'01 Program Profile'!$E$6="",'01 Program Profile'!$E$7="",'01 Program Profile'!$E$8=""),"",IFERROR(INDEX($E$5:$E$960,MATCH(0,INDEX(COUNTIF($L$4:L121,$E$5:$E$960)+($A$5:$A$960&lt;&gt;'01 Program Profile'!$E$5)+($B$5:$B$960&lt;&gt;'01 Program Profile'!$E$6)+($C$5:$C$960&lt;&gt;'01 Program Profile'!$E$7)+($D$5:$D$960&lt;&gt;'01 Program Profile'!$E$8)+($E$5:$E$960=""),0),0)),""))</f>
        <v/>
      </c>
      <c r="M122" t="str">
        <f>IF(OR('01 Program Profile'!$E$5="",'01 Program Profile'!$E$6="",'01 Program Profile'!$E$7=""),"",IFERROR(INDEX($D$5:$D$960,MATCH(0,INDEX(COUNTIF($M$4:M121,$D$5:$D$960)+($A$5:$A$960&lt;&gt;'01 Program Profile'!$E$5)+($B$5:$B$960&lt;&gt;'01 Program Profile'!$E$6)+($C$5:$C$960&lt;&gt;'01 Program Profile'!$E$7)+($D$5:$D$960=""),0),0)),""))</f>
        <v/>
      </c>
      <c r="N122" t="str">
        <f>IF(OR('01 Program Profile'!$E$5="",'01 Program Profile'!$E$6=""),"",IFERROR(INDEX($C$5:$C$960,MATCH(0,INDEX(COUNTIF($N$4:N121,$C$5:$C$960)+($A$5:$A$960&lt;&gt;'01 Program Profile'!$E$5)+($B$5:$B$960&lt;&gt;'01 Program Profile'!$E$6)+($C$5:$C$960=""),0),0)),""))</f>
        <v/>
      </c>
      <c r="O122" t="str">
        <f>IF('01 Program Profile'!$E$5="","",IFERROR(INDEX($B$5:$B$960,MATCH(0,INDEX(COUNTIF($O$4:O121,$B$5:$B$960)+($A$5:$A$960&lt;&gt;'01 Program Profile'!$E$5)+($B$5:$B$960=""),0),0)),""))</f>
        <v/>
      </c>
      <c r="P122" t="str">
        <f>IFERROR(INDEX($A$5:$A$960,MATCH(0,INDEX(COUNTIF($P$4:P121,$A$5:$A$960)+($A$5:$A$960=""),0),0)),"")</f>
        <v/>
      </c>
    </row>
    <row r="123" spans="1:16" ht="18.75">
      <c r="A123" s="74" t="s">
        <v>345</v>
      </c>
      <c r="B123" s="20" t="s">
        <v>238</v>
      </c>
      <c r="C123" s="20" t="s">
        <v>193</v>
      </c>
      <c r="D123" s="20" t="s">
        <v>432</v>
      </c>
      <c r="E123" s="20" t="s">
        <v>177</v>
      </c>
      <c r="F123" s="20" t="s">
        <v>178</v>
      </c>
      <c r="G123" s="75">
        <v>45839</v>
      </c>
      <c r="H123" s="75">
        <v>46568</v>
      </c>
      <c r="I123" s="76" t="s">
        <v>179</v>
      </c>
      <c r="J123" s="77" t="s">
        <v>433</v>
      </c>
      <c r="L123" t="str">
        <f>IF(OR('01 Program Profile'!$E$5="",'01 Program Profile'!$E$6="",'01 Program Profile'!$E$7="",'01 Program Profile'!$E$8=""),"",IFERROR(INDEX($E$5:$E$960,MATCH(0,INDEX(COUNTIF($L$4:L122,$E$5:$E$960)+($A$5:$A$960&lt;&gt;'01 Program Profile'!$E$5)+($B$5:$B$960&lt;&gt;'01 Program Profile'!$E$6)+($C$5:$C$960&lt;&gt;'01 Program Profile'!$E$7)+($D$5:$D$960&lt;&gt;'01 Program Profile'!$E$8)+($E$5:$E$960=""),0),0)),""))</f>
        <v/>
      </c>
      <c r="M123" t="str">
        <f>IF(OR('01 Program Profile'!$E$5="",'01 Program Profile'!$E$6="",'01 Program Profile'!$E$7=""),"",IFERROR(INDEX($D$5:$D$960,MATCH(0,INDEX(COUNTIF($M$4:M122,$D$5:$D$960)+($A$5:$A$960&lt;&gt;'01 Program Profile'!$E$5)+($B$5:$B$960&lt;&gt;'01 Program Profile'!$E$6)+($C$5:$C$960&lt;&gt;'01 Program Profile'!$E$7)+($D$5:$D$960=""),0),0)),""))</f>
        <v/>
      </c>
      <c r="N123" t="str">
        <f>IF(OR('01 Program Profile'!$E$5="",'01 Program Profile'!$E$6=""),"",IFERROR(INDEX($C$5:$C$960,MATCH(0,INDEX(COUNTIF($N$4:N122,$C$5:$C$960)+($A$5:$A$960&lt;&gt;'01 Program Profile'!$E$5)+($B$5:$B$960&lt;&gt;'01 Program Profile'!$E$6)+($C$5:$C$960=""),0),0)),""))</f>
        <v/>
      </c>
      <c r="O123" t="str">
        <f>IF('01 Program Profile'!$E$5="","",IFERROR(INDEX($B$5:$B$960,MATCH(0,INDEX(COUNTIF($O$4:O122,$B$5:$B$960)+($A$5:$A$960&lt;&gt;'01 Program Profile'!$E$5)+($B$5:$B$960=""),0),0)),""))</f>
        <v/>
      </c>
      <c r="P123" t="str">
        <f>IFERROR(INDEX($A$5:$A$960,MATCH(0,INDEX(COUNTIF($P$4:P122,$A$5:$A$960)+($A$5:$A$960=""),0),0)),"")</f>
        <v/>
      </c>
    </row>
    <row r="124" spans="1:16" ht="18.75">
      <c r="A124" s="74" t="s">
        <v>345</v>
      </c>
      <c r="B124" s="20" t="s">
        <v>238</v>
      </c>
      <c r="C124" s="20" t="s">
        <v>193</v>
      </c>
      <c r="D124" s="20" t="s">
        <v>434</v>
      </c>
      <c r="E124" s="20" t="s">
        <v>177</v>
      </c>
      <c r="F124" s="20" t="s">
        <v>185</v>
      </c>
      <c r="G124" s="75">
        <v>45839</v>
      </c>
      <c r="H124" s="75">
        <v>47664</v>
      </c>
      <c r="I124" s="76" t="s">
        <v>179</v>
      </c>
      <c r="J124" s="77" t="s">
        <v>435</v>
      </c>
      <c r="L124" t="str">
        <f>IF(OR('01 Program Profile'!$E$5="",'01 Program Profile'!$E$6="",'01 Program Profile'!$E$7="",'01 Program Profile'!$E$8=""),"",IFERROR(INDEX($E$5:$E$960,MATCH(0,INDEX(COUNTIF($L$4:L123,$E$5:$E$960)+($A$5:$A$960&lt;&gt;'01 Program Profile'!$E$5)+($B$5:$B$960&lt;&gt;'01 Program Profile'!$E$6)+($C$5:$C$960&lt;&gt;'01 Program Profile'!$E$7)+($D$5:$D$960&lt;&gt;'01 Program Profile'!$E$8)+($E$5:$E$960=""),0),0)),""))</f>
        <v/>
      </c>
      <c r="M124" t="str">
        <f>IF(OR('01 Program Profile'!$E$5="",'01 Program Profile'!$E$6="",'01 Program Profile'!$E$7=""),"",IFERROR(INDEX($D$5:$D$960,MATCH(0,INDEX(COUNTIF($M$4:M123,$D$5:$D$960)+($A$5:$A$960&lt;&gt;'01 Program Profile'!$E$5)+($B$5:$B$960&lt;&gt;'01 Program Profile'!$E$6)+($C$5:$C$960&lt;&gt;'01 Program Profile'!$E$7)+($D$5:$D$960=""),0),0)),""))</f>
        <v/>
      </c>
      <c r="N124" t="str">
        <f>IF(OR('01 Program Profile'!$E$5="",'01 Program Profile'!$E$6=""),"",IFERROR(INDEX($C$5:$C$960,MATCH(0,INDEX(COUNTIF($N$4:N123,$C$5:$C$960)+($A$5:$A$960&lt;&gt;'01 Program Profile'!$E$5)+($B$5:$B$960&lt;&gt;'01 Program Profile'!$E$6)+($C$5:$C$960=""),0),0)),""))</f>
        <v/>
      </c>
      <c r="O124" t="str">
        <f>IF('01 Program Profile'!$E$5="","",IFERROR(INDEX($B$5:$B$960,MATCH(0,INDEX(COUNTIF($O$4:O123,$B$5:$B$960)+($A$5:$A$960&lt;&gt;'01 Program Profile'!$E$5)+($B$5:$B$960=""),0),0)),""))</f>
        <v/>
      </c>
      <c r="P124" t="str">
        <f>IFERROR(INDEX($A$5:$A$960,MATCH(0,INDEX(COUNTIF($P$4:P123,$A$5:$A$960)+($A$5:$A$960=""),0),0)),"")</f>
        <v/>
      </c>
    </row>
    <row r="125" spans="1:16" ht="18.75">
      <c r="A125" s="74" t="s">
        <v>345</v>
      </c>
      <c r="B125" s="20" t="s">
        <v>238</v>
      </c>
      <c r="C125" s="20" t="s">
        <v>181</v>
      </c>
      <c r="D125" s="20" t="s">
        <v>430</v>
      </c>
      <c r="E125" s="20" t="s">
        <v>177</v>
      </c>
      <c r="F125" s="20" t="s">
        <v>185</v>
      </c>
      <c r="G125" s="75">
        <v>45839</v>
      </c>
      <c r="H125" s="75">
        <v>47664</v>
      </c>
      <c r="I125" s="76" t="s">
        <v>179</v>
      </c>
      <c r="J125" s="77" t="s">
        <v>436</v>
      </c>
      <c r="L125" t="str">
        <f>IF(OR('01 Program Profile'!$E$5="",'01 Program Profile'!$E$6="",'01 Program Profile'!$E$7="",'01 Program Profile'!$E$8=""),"",IFERROR(INDEX($E$5:$E$960,MATCH(0,INDEX(COUNTIF($L$4:L124,$E$5:$E$960)+($A$5:$A$960&lt;&gt;'01 Program Profile'!$E$5)+($B$5:$B$960&lt;&gt;'01 Program Profile'!$E$6)+($C$5:$C$960&lt;&gt;'01 Program Profile'!$E$7)+($D$5:$D$960&lt;&gt;'01 Program Profile'!$E$8)+($E$5:$E$960=""),0),0)),""))</f>
        <v/>
      </c>
      <c r="M125" t="str">
        <f>IF(OR('01 Program Profile'!$E$5="",'01 Program Profile'!$E$6="",'01 Program Profile'!$E$7=""),"",IFERROR(INDEX($D$5:$D$960,MATCH(0,INDEX(COUNTIF($M$4:M124,$D$5:$D$960)+($A$5:$A$960&lt;&gt;'01 Program Profile'!$E$5)+($B$5:$B$960&lt;&gt;'01 Program Profile'!$E$6)+($C$5:$C$960&lt;&gt;'01 Program Profile'!$E$7)+($D$5:$D$960=""),0),0)),""))</f>
        <v/>
      </c>
      <c r="N125" t="str">
        <f>IF(OR('01 Program Profile'!$E$5="",'01 Program Profile'!$E$6=""),"",IFERROR(INDEX($C$5:$C$960,MATCH(0,INDEX(COUNTIF($N$4:N124,$C$5:$C$960)+($A$5:$A$960&lt;&gt;'01 Program Profile'!$E$5)+($B$5:$B$960&lt;&gt;'01 Program Profile'!$E$6)+($C$5:$C$960=""),0),0)),""))</f>
        <v/>
      </c>
      <c r="O125" t="str">
        <f>IF('01 Program Profile'!$E$5="","",IFERROR(INDEX($B$5:$B$960,MATCH(0,INDEX(COUNTIF($O$4:O124,$B$5:$B$960)+($A$5:$A$960&lt;&gt;'01 Program Profile'!$E$5)+($B$5:$B$960=""),0),0)),""))</f>
        <v/>
      </c>
      <c r="P125" t="str">
        <f>IFERROR(INDEX($A$5:$A$960,MATCH(0,INDEX(COUNTIF($P$4:P124,$A$5:$A$960)+($A$5:$A$960=""),0),0)),"")</f>
        <v/>
      </c>
    </row>
    <row r="126" spans="1:16" ht="18.75">
      <c r="A126" s="74" t="s">
        <v>345</v>
      </c>
      <c r="B126" s="20" t="s">
        <v>238</v>
      </c>
      <c r="C126" s="20" t="s">
        <v>181</v>
      </c>
      <c r="D126" s="20" t="s">
        <v>432</v>
      </c>
      <c r="E126" s="20" t="s">
        <v>177</v>
      </c>
      <c r="F126" s="20" t="s">
        <v>178</v>
      </c>
      <c r="G126" s="75">
        <v>45839</v>
      </c>
      <c r="H126" s="75">
        <v>46568</v>
      </c>
      <c r="I126" s="76" t="s">
        <v>179</v>
      </c>
      <c r="J126" s="77" t="s">
        <v>437</v>
      </c>
      <c r="L126" t="str">
        <f>IF(OR('01 Program Profile'!$E$5="",'01 Program Profile'!$E$6="",'01 Program Profile'!$E$7="",'01 Program Profile'!$E$8=""),"",IFERROR(INDEX($E$5:$E$960,MATCH(0,INDEX(COUNTIF($L$4:L125,$E$5:$E$960)+($A$5:$A$960&lt;&gt;'01 Program Profile'!$E$5)+($B$5:$B$960&lt;&gt;'01 Program Profile'!$E$6)+($C$5:$C$960&lt;&gt;'01 Program Profile'!$E$7)+($D$5:$D$960&lt;&gt;'01 Program Profile'!$E$8)+($E$5:$E$960=""),0),0)),""))</f>
        <v/>
      </c>
      <c r="M126" t="str">
        <f>IF(OR('01 Program Profile'!$E$5="",'01 Program Profile'!$E$6="",'01 Program Profile'!$E$7=""),"",IFERROR(INDEX($D$5:$D$960,MATCH(0,INDEX(COUNTIF($M$4:M125,$D$5:$D$960)+($A$5:$A$960&lt;&gt;'01 Program Profile'!$E$5)+($B$5:$B$960&lt;&gt;'01 Program Profile'!$E$6)+($C$5:$C$960&lt;&gt;'01 Program Profile'!$E$7)+($D$5:$D$960=""),0),0)),""))</f>
        <v/>
      </c>
      <c r="N126" t="str">
        <f>IF(OR('01 Program Profile'!$E$5="",'01 Program Profile'!$E$6=""),"",IFERROR(INDEX($C$5:$C$960,MATCH(0,INDEX(COUNTIF($N$4:N125,$C$5:$C$960)+($A$5:$A$960&lt;&gt;'01 Program Profile'!$E$5)+($B$5:$B$960&lt;&gt;'01 Program Profile'!$E$6)+($C$5:$C$960=""),0),0)),""))</f>
        <v/>
      </c>
      <c r="O126" t="str">
        <f>IF('01 Program Profile'!$E$5="","",IFERROR(INDEX($B$5:$B$960,MATCH(0,INDEX(COUNTIF($O$4:O125,$B$5:$B$960)+($A$5:$A$960&lt;&gt;'01 Program Profile'!$E$5)+($B$5:$B$960=""),0),0)),""))</f>
        <v/>
      </c>
      <c r="P126" t="str">
        <f>IFERROR(INDEX($A$5:$A$960,MATCH(0,INDEX(COUNTIF($P$4:P125,$A$5:$A$960)+($A$5:$A$960=""),0),0)),"")</f>
        <v/>
      </c>
    </row>
    <row r="127" spans="1:16" ht="18.75">
      <c r="A127" s="74" t="s">
        <v>345</v>
      </c>
      <c r="B127" s="20" t="s">
        <v>238</v>
      </c>
      <c r="C127" s="20" t="s">
        <v>181</v>
      </c>
      <c r="D127" s="20" t="s">
        <v>434</v>
      </c>
      <c r="E127" s="20" t="s">
        <v>177</v>
      </c>
      <c r="F127" s="20" t="s">
        <v>185</v>
      </c>
      <c r="G127" s="75">
        <v>45839</v>
      </c>
      <c r="H127" s="75">
        <v>47664</v>
      </c>
      <c r="I127" s="76" t="s">
        <v>179</v>
      </c>
      <c r="J127" s="77" t="s">
        <v>438</v>
      </c>
      <c r="L127" t="str">
        <f>IF(OR('01 Program Profile'!$E$5="",'01 Program Profile'!$E$6="",'01 Program Profile'!$E$7="",'01 Program Profile'!$E$8=""),"",IFERROR(INDEX($E$5:$E$960,MATCH(0,INDEX(COUNTIF($L$4:L126,$E$5:$E$960)+($A$5:$A$960&lt;&gt;'01 Program Profile'!$E$5)+($B$5:$B$960&lt;&gt;'01 Program Profile'!$E$6)+($C$5:$C$960&lt;&gt;'01 Program Profile'!$E$7)+($D$5:$D$960&lt;&gt;'01 Program Profile'!$E$8)+($E$5:$E$960=""),0),0)),""))</f>
        <v/>
      </c>
      <c r="M127" t="str">
        <f>IF(OR('01 Program Profile'!$E$5="",'01 Program Profile'!$E$6="",'01 Program Profile'!$E$7=""),"",IFERROR(INDEX($D$5:$D$960,MATCH(0,INDEX(COUNTIF($M$4:M126,$D$5:$D$960)+($A$5:$A$960&lt;&gt;'01 Program Profile'!$E$5)+($B$5:$B$960&lt;&gt;'01 Program Profile'!$E$6)+($C$5:$C$960&lt;&gt;'01 Program Profile'!$E$7)+($D$5:$D$960=""),0),0)),""))</f>
        <v/>
      </c>
      <c r="N127" t="str">
        <f>IF(OR('01 Program Profile'!$E$5="",'01 Program Profile'!$E$6=""),"",IFERROR(INDEX($C$5:$C$960,MATCH(0,INDEX(COUNTIF($N$4:N126,$C$5:$C$960)+($A$5:$A$960&lt;&gt;'01 Program Profile'!$E$5)+($B$5:$B$960&lt;&gt;'01 Program Profile'!$E$6)+($C$5:$C$960=""),0),0)),""))</f>
        <v/>
      </c>
      <c r="O127" t="str">
        <f>IF('01 Program Profile'!$E$5="","",IFERROR(INDEX($B$5:$B$960,MATCH(0,INDEX(COUNTIF($O$4:O126,$B$5:$B$960)+($A$5:$A$960&lt;&gt;'01 Program Profile'!$E$5)+($B$5:$B$960=""),0),0)),""))</f>
        <v/>
      </c>
      <c r="P127" t="str">
        <f>IFERROR(INDEX($A$5:$A$960,MATCH(0,INDEX(COUNTIF($P$4:P126,$A$5:$A$960)+($A$5:$A$960=""),0),0)),"")</f>
        <v/>
      </c>
    </row>
    <row r="128" spans="1:16" ht="18.75">
      <c r="A128" s="74" t="s">
        <v>345</v>
      </c>
      <c r="B128" s="20" t="s">
        <v>439</v>
      </c>
      <c r="C128" s="20" t="s">
        <v>59</v>
      </c>
      <c r="D128" s="20" t="s">
        <v>440</v>
      </c>
      <c r="E128" s="20" t="s">
        <v>177</v>
      </c>
      <c r="F128" s="20" t="s">
        <v>185</v>
      </c>
      <c r="G128" s="75">
        <v>44166</v>
      </c>
      <c r="H128" s="75">
        <v>46721</v>
      </c>
      <c r="I128" s="76" t="s">
        <v>260</v>
      </c>
      <c r="J128" s="77" t="s">
        <v>441</v>
      </c>
      <c r="L128" t="str">
        <f>IF(OR('01 Program Profile'!$E$5="",'01 Program Profile'!$E$6="",'01 Program Profile'!$E$7="",'01 Program Profile'!$E$8=""),"",IFERROR(INDEX($E$5:$E$960,MATCH(0,INDEX(COUNTIF($L$4:L127,$E$5:$E$960)+($A$5:$A$960&lt;&gt;'01 Program Profile'!$E$5)+($B$5:$B$960&lt;&gt;'01 Program Profile'!$E$6)+($C$5:$C$960&lt;&gt;'01 Program Profile'!$E$7)+($D$5:$D$960&lt;&gt;'01 Program Profile'!$E$8)+($E$5:$E$960=""),0),0)),""))</f>
        <v/>
      </c>
      <c r="M128" t="str">
        <f>IF(OR('01 Program Profile'!$E$5="",'01 Program Profile'!$E$6="",'01 Program Profile'!$E$7=""),"",IFERROR(INDEX($D$5:$D$960,MATCH(0,INDEX(COUNTIF($M$4:M127,$D$5:$D$960)+($A$5:$A$960&lt;&gt;'01 Program Profile'!$E$5)+($B$5:$B$960&lt;&gt;'01 Program Profile'!$E$6)+($C$5:$C$960&lt;&gt;'01 Program Profile'!$E$7)+($D$5:$D$960=""),0),0)),""))</f>
        <v/>
      </c>
      <c r="N128" t="str">
        <f>IF(OR('01 Program Profile'!$E$5="",'01 Program Profile'!$E$6=""),"",IFERROR(INDEX($C$5:$C$960,MATCH(0,INDEX(COUNTIF($N$4:N127,$C$5:$C$960)+($A$5:$A$960&lt;&gt;'01 Program Profile'!$E$5)+($B$5:$B$960&lt;&gt;'01 Program Profile'!$E$6)+($C$5:$C$960=""),0),0)),""))</f>
        <v/>
      </c>
      <c r="O128" t="str">
        <f>IF('01 Program Profile'!$E$5="","",IFERROR(INDEX($B$5:$B$960,MATCH(0,INDEX(COUNTIF($O$4:O127,$B$5:$B$960)+($A$5:$A$960&lt;&gt;'01 Program Profile'!$E$5)+($B$5:$B$960=""),0),0)),""))</f>
        <v/>
      </c>
      <c r="P128" t="str">
        <f>IFERROR(INDEX($A$5:$A$960,MATCH(0,INDEX(COUNTIF($P$4:P127,$A$5:$A$960)+($A$5:$A$960=""),0),0)),"")</f>
        <v/>
      </c>
    </row>
    <row r="129" spans="1:16" ht="18.75">
      <c r="A129" s="74" t="s">
        <v>345</v>
      </c>
      <c r="B129" s="20" t="s">
        <v>442</v>
      </c>
      <c r="C129" s="20" t="s">
        <v>59</v>
      </c>
      <c r="D129" s="20" t="s">
        <v>443</v>
      </c>
      <c r="E129" s="20" t="s">
        <v>177</v>
      </c>
      <c r="F129" s="20" t="s">
        <v>185</v>
      </c>
      <c r="G129" s="75">
        <v>44927</v>
      </c>
      <c r="H129" s="75">
        <v>46749</v>
      </c>
      <c r="I129" s="76" t="s">
        <v>179</v>
      </c>
      <c r="J129" s="77" t="s">
        <v>444</v>
      </c>
      <c r="L129" t="str">
        <f>IF(OR('01 Program Profile'!$E$5="",'01 Program Profile'!$E$6="",'01 Program Profile'!$E$7="",'01 Program Profile'!$E$8=""),"",IFERROR(INDEX($E$5:$E$960,MATCH(0,INDEX(COUNTIF($L$4:L128,$E$5:$E$960)+($A$5:$A$960&lt;&gt;'01 Program Profile'!$E$5)+($B$5:$B$960&lt;&gt;'01 Program Profile'!$E$6)+($C$5:$C$960&lt;&gt;'01 Program Profile'!$E$7)+($D$5:$D$960&lt;&gt;'01 Program Profile'!$E$8)+($E$5:$E$960=""),0),0)),""))</f>
        <v/>
      </c>
      <c r="M129" t="str">
        <f>IF(OR('01 Program Profile'!$E$5="",'01 Program Profile'!$E$6="",'01 Program Profile'!$E$7=""),"",IFERROR(INDEX($D$5:$D$960,MATCH(0,INDEX(COUNTIF($M$4:M128,$D$5:$D$960)+($A$5:$A$960&lt;&gt;'01 Program Profile'!$E$5)+($B$5:$B$960&lt;&gt;'01 Program Profile'!$E$6)+($C$5:$C$960&lt;&gt;'01 Program Profile'!$E$7)+($D$5:$D$960=""),0),0)),""))</f>
        <v/>
      </c>
      <c r="N129" t="str">
        <f>IF(OR('01 Program Profile'!$E$5="",'01 Program Profile'!$E$6=""),"",IFERROR(INDEX($C$5:$C$960,MATCH(0,INDEX(COUNTIF($N$4:N128,$C$5:$C$960)+($A$5:$A$960&lt;&gt;'01 Program Profile'!$E$5)+($B$5:$B$960&lt;&gt;'01 Program Profile'!$E$6)+($C$5:$C$960=""),0),0)),""))</f>
        <v/>
      </c>
      <c r="O129" t="str">
        <f>IF('01 Program Profile'!$E$5="","",IFERROR(INDEX($B$5:$B$960,MATCH(0,INDEX(COUNTIF($O$4:O128,$B$5:$B$960)+($A$5:$A$960&lt;&gt;'01 Program Profile'!$E$5)+($B$5:$B$960=""),0),0)),""))</f>
        <v/>
      </c>
      <c r="P129" t="str">
        <f>IFERROR(INDEX($A$5:$A$960,MATCH(0,INDEX(COUNTIF($P$4:P128,$A$5:$A$960)+($A$5:$A$960=""),0),0)),"")</f>
        <v/>
      </c>
    </row>
    <row r="130" spans="1:16" ht="18.75">
      <c r="A130" s="74" t="s">
        <v>345</v>
      </c>
      <c r="B130" s="20" t="s">
        <v>445</v>
      </c>
      <c r="C130" s="20" t="s">
        <v>193</v>
      </c>
      <c r="D130" s="20" t="s">
        <v>446</v>
      </c>
      <c r="E130" s="20" t="s">
        <v>177</v>
      </c>
      <c r="F130" s="20" t="s">
        <v>178</v>
      </c>
      <c r="G130" s="75">
        <v>45839</v>
      </c>
      <c r="H130" s="75">
        <v>46568</v>
      </c>
      <c r="I130" s="76" t="s">
        <v>179</v>
      </c>
      <c r="J130" s="77" t="s">
        <v>447</v>
      </c>
      <c r="L130" t="str">
        <f>IF(OR('01 Program Profile'!$E$5="",'01 Program Profile'!$E$6="",'01 Program Profile'!$E$7="",'01 Program Profile'!$E$8=""),"",IFERROR(INDEX($E$5:$E$960,MATCH(0,INDEX(COUNTIF($L$4:L129,$E$5:$E$960)+($A$5:$A$960&lt;&gt;'01 Program Profile'!$E$5)+($B$5:$B$960&lt;&gt;'01 Program Profile'!$E$6)+($C$5:$C$960&lt;&gt;'01 Program Profile'!$E$7)+($D$5:$D$960&lt;&gt;'01 Program Profile'!$E$8)+($E$5:$E$960=""),0),0)),""))</f>
        <v/>
      </c>
      <c r="M130" t="str">
        <f>IF(OR('01 Program Profile'!$E$5="",'01 Program Profile'!$E$6="",'01 Program Profile'!$E$7=""),"",IFERROR(INDEX($D$5:$D$960,MATCH(0,INDEX(COUNTIF($M$4:M129,$D$5:$D$960)+($A$5:$A$960&lt;&gt;'01 Program Profile'!$E$5)+($B$5:$B$960&lt;&gt;'01 Program Profile'!$E$6)+($C$5:$C$960&lt;&gt;'01 Program Profile'!$E$7)+($D$5:$D$960=""),0),0)),""))</f>
        <v/>
      </c>
      <c r="N130" t="str">
        <f>IF(OR('01 Program Profile'!$E$5="",'01 Program Profile'!$E$6=""),"",IFERROR(INDEX($C$5:$C$960,MATCH(0,INDEX(COUNTIF($N$4:N129,$C$5:$C$960)+($A$5:$A$960&lt;&gt;'01 Program Profile'!$E$5)+($B$5:$B$960&lt;&gt;'01 Program Profile'!$E$6)+($C$5:$C$960=""),0),0)),""))</f>
        <v/>
      </c>
      <c r="O130" t="str">
        <f>IF('01 Program Profile'!$E$5="","",IFERROR(INDEX($B$5:$B$960,MATCH(0,INDEX(COUNTIF($O$4:O129,$B$5:$B$960)+($A$5:$A$960&lt;&gt;'01 Program Profile'!$E$5)+($B$5:$B$960=""),0),0)),""))</f>
        <v/>
      </c>
      <c r="P130" t="str">
        <f>IFERROR(INDEX($A$5:$A$960,MATCH(0,INDEX(COUNTIF($P$4:P129,$A$5:$A$960)+($A$5:$A$960=""),0),0)),"")</f>
        <v/>
      </c>
    </row>
    <row r="131" spans="1:16" ht="18.75">
      <c r="A131" s="74" t="s">
        <v>345</v>
      </c>
      <c r="B131" s="20" t="s">
        <v>445</v>
      </c>
      <c r="C131" s="20" t="s">
        <v>193</v>
      </c>
      <c r="D131" s="20" t="s">
        <v>448</v>
      </c>
      <c r="E131" s="20" t="s">
        <v>177</v>
      </c>
      <c r="F131" s="20" t="s">
        <v>185</v>
      </c>
      <c r="G131" s="75">
        <v>45931</v>
      </c>
      <c r="H131" s="75">
        <v>47756</v>
      </c>
      <c r="I131" s="76" t="s">
        <v>179</v>
      </c>
      <c r="J131" s="77" t="s">
        <v>449</v>
      </c>
      <c r="L131" t="str">
        <f>IF(OR('01 Program Profile'!$E$5="",'01 Program Profile'!$E$6="",'01 Program Profile'!$E$7="",'01 Program Profile'!$E$8=""),"",IFERROR(INDEX($E$5:$E$960,MATCH(0,INDEX(COUNTIF($L$4:L130,$E$5:$E$960)+($A$5:$A$960&lt;&gt;'01 Program Profile'!$E$5)+($B$5:$B$960&lt;&gt;'01 Program Profile'!$E$6)+($C$5:$C$960&lt;&gt;'01 Program Profile'!$E$7)+($D$5:$D$960&lt;&gt;'01 Program Profile'!$E$8)+($E$5:$E$960=""),0),0)),""))</f>
        <v/>
      </c>
      <c r="M131" t="str">
        <f>IF(OR('01 Program Profile'!$E$5="",'01 Program Profile'!$E$6="",'01 Program Profile'!$E$7=""),"",IFERROR(INDEX($D$5:$D$960,MATCH(0,INDEX(COUNTIF($M$4:M130,$D$5:$D$960)+($A$5:$A$960&lt;&gt;'01 Program Profile'!$E$5)+($B$5:$B$960&lt;&gt;'01 Program Profile'!$E$6)+($C$5:$C$960&lt;&gt;'01 Program Profile'!$E$7)+($D$5:$D$960=""),0),0)),""))</f>
        <v/>
      </c>
      <c r="N131" t="str">
        <f>IF(OR('01 Program Profile'!$E$5="",'01 Program Profile'!$E$6=""),"",IFERROR(INDEX($C$5:$C$960,MATCH(0,INDEX(COUNTIF($N$4:N130,$C$5:$C$960)+($A$5:$A$960&lt;&gt;'01 Program Profile'!$E$5)+($B$5:$B$960&lt;&gt;'01 Program Profile'!$E$6)+($C$5:$C$960=""),0),0)),""))</f>
        <v/>
      </c>
      <c r="O131" t="str">
        <f>IF('01 Program Profile'!$E$5="","",IFERROR(INDEX($B$5:$B$960,MATCH(0,INDEX(COUNTIF($O$4:O130,$B$5:$B$960)+($A$5:$A$960&lt;&gt;'01 Program Profile'!$E$5)+($B$5:$B$960=""),0),0)),""))</f>
        <v/>
      </c>
      <c r="P131" t="str">
        <f>IFERROR(INDEX($A$5:$A$960,MATCH(0,INDEX(COUNTIF($P$4:P130,$A$5:$A$960)+($A$5:$A$960=""),0),0)),"")</f>
        <v/>
      </c>
    </row>
    <row r="132" spans="1:16" ht="18.75">
      <c r="A132" s="74" t="s">
        <v>345</v>
      </c>
      <c r="B132" s="20" t="s">
        <v>445</v>
      </c>
      <c r="C132" s="20" t="s">
        <v>193</v>
      </c>
      <c r="D132" s="20" t="s">
        <v>450</v>
      </c>
      <c r="E132" s="20" t="s">
        <v>177</v>
      </c>
      <c r="F132" s="20" t="s">
        <v>178</v>
      </c>
      <c r="G132" s="75">
        <v>45839</v>
      </c>
      <c r="H132" s="75">
        <v>46568</v>
      </c>
      <c r="I132" s="76" t="s">
        <v>179</v>
      </c>
      <c r="J132" s="77" t="s">
        <v>451</v>
      </c>
      <c r="L132" t="str">
        <f>IF(OR('01 Program Profile'!$E$5="",'01 Program Profile'!$E$6="",'01 Program Profile'!$E$7="",'01 Program Profile'!$E$8=""),"",IFERROR(INDEX($E$5:$E$960,MATCH(0,INDEX(COUNTIF($L$4:L131,$E$5:$E$960)+($A$5:$A$960&lt;&gt;'01 Program Profile'!$E$5)+($B$5:$B$960&lt;&gt;'01 Program Profile'!$E$6)+($C$5:$C$960&lt;&gt;'01 Program Profile'!$E$7)+($D$5:$D$960&lt;&gt;'01 Program Profile'!$E$8)+($E$5:$E$960=""),0),0)),""))</f>
        <v/>
      </c>
      <c r="M132" t="str">
        <f>IF(OR('01 Program Profile'!$E$5="",'01 Program Profile'!$E$6="",'01 Program Profile'!$E$7=""),"",IFERROR(INDEX($D$5:$D$960,MATCH(0,INDEX(COUNTIF($M$4:M131,$D$5:$D$960)+($A$5:$A$960&lt;&gt;'01 Program Profile'!$E$5)+($B$5:$B$960&lt;&gt;'01 Program Profile'!$E$6)+($C$5:$C$960&lt;&gt;'01 Program Profile'!$E$7)+($D$5:$D$960=""),0),0)),""))</f>
        <v/>
      </c>
      <c r="N132" t="str">
        <f>IF(OR('01 Program Profile'!$E$5="",'01 Program Profile'!$E$6=""),"",IFERROR(INDEX($C$5:$C$960,MATCH(0,INDEX(COUNTIF($N$4:N131,$C$5:$C$960)+($A$5:$A$960&lt;&gt;'01 Program Profile'!$E$5)+($B$5:$B$960&lt;&gt;'01 Program Profile'!$E$6)+($C$5:$C$960=""),0),0)),""))</f>
        <v/>
      </c>
      <c r="O132" t="str">
        <f>IF('01 Program Profile'!$E$5="","",IFERROR(INDEX($B$5:$B$960,MATCH(0,INDEX(COUNTIF($O$4:O131,$B$5:$B$960)+($A$5:$A$960&lt;&gt;'01 Program Profile'!$E$5)+($B$5:$B$960=""),0),0)),""))</f>
        <v/>
      </c>
      <c r="P132" t="str">
        <f>IFERROR(INDEX($A$5:$A$960,MATCH(0,INDEX(COUNTIF($P$4:P131,$A$5:$A$960)+($A$5:$A$960=""),0),0)),"")</f>
        <v/>
      </c>
    </row>
    <row r="133" spans="1:16" ht="18.75">
      <c r="A133" s="74" t="s">
        <v>345</v>
      </c>
      <c r="B133" s="20" t="s">
        <v>445</v>
      </c>
      <c r="C133" s="20" t="s">
        <v>193</v>
      </c>
      <c r="D133" s="20" t="s">
        <v>452</v>
      </c>
      <c r="E133" s="20" t="s">
        <v>177</v>
      </c>
      <c r="F133" s="20" t="s">
        <v>178</v>
      </c>
      <c r="G133" s="75">
        <v>45839</v>
      </c>
      <c r="H133" s="75">
        <v>46568</v>
      </c>
      <c r="I133" s="76" t="s">
        <v>179</v>
      </c>
      <c r="J133" s="77" t="s">
        <v>453</v>
      </c>
      <c r="L133" t="str">
        <f>IF(OR('01 Program Profile'!$E$5="",'01 Program Profile'!$E$6="",'01 Program Profile'!$E$7="",'01 Program Profile'!$E$8=""),"",IFERROR(INDEX($E$5:$E$960,MATCH(0,INDEX(COUNTIF($L$4:L132,$E$5:$E$960)+($A$5:$A$960&lt;&gt;'01 Program Profile'!$E$5)+($B$5:$B$960&lt;&gt;'01 Program Profile'!$E$6)+($C$5:$C$960&lt;&gt;'01 Program Profile'!$E$7)+($D$5:$D$960&lt;&gt;'01 Program Profile'!$E$8)+($E$5:$E$960=""),0),0)),""))</f>
        <v/>
      </c>
      <c r="M133" t="str">
        <f>IF(OR('01 Program Profile'!$E$5="",'01 Program Profile'!$E$6="",'01 Program Profile'!$E$7=""),"",IFERROR(INDEX($D$5:$D$960,MATCH(0,INDEX(COUNTIF($M$4:M132,$D$5:$D$960)+($A$5:$A$960&lt;&gt;'01 Program Profile'!$E$5)+($B$5:$B$960&lt;&gt;'01 Program Profile'!$E$6)+($C$5:$C$960&lt;&gt;'01 Program Profile'!$E$7)+($D$5:$D$960=""),0),0)),""))</f>
        <v/>
      </c>
      <c r="N133" t="str">
        <f>IF(OR('01 Program Profile'!$E$5="",'01 Program Profile'!$E$6=""),"",IFERROR(INDEX($C$5:$C$960,MATCH(0,INDEX(COUNTIF($N$4:N132,$C$5:$C$960)+($A$5:$A$960&lt;&gt;'01 Program Profile'!$E$5)+($B$5:$B$960&lt;&gt;'01 Program Profile'!$E$6)+($C$5:$C$960=""),0),0)),""))</f>
        <v/>
      </c>
      <c r="O133" t="str">
        <f>IF('01 Program Profile'!$E$5="","",IFERROR(INDEX($B$5:$B$960,MATCH(0,INDEX(COUNTIF($O$4:O132,$B$5:$B$960)+($A$5:$A$960&lt;&gt;'01 Program Profile'!$E$5)+($B$5:$B$960=""),0),0)),""))</f>
        <v/>
      </c>
      <c r="P133" t="str">
        <f>IFERROR(INDEX($A$5:$A$960,MATCH(0,INDEX(COUNTIF($P$4:P132,$A$5:$A$960)+($A$5:$A$960=""),0),0)),"")</f>
        <v/>
      </c>
    </row>
    <row r="134" spans="1:16" ht="18.75">
      <c r="A134" s="74" t="s">
        <v>345</v>
      </c>
      <c r="B134" s="20" t="s">
        <v>445</v>
      </c>
      <c r="C134" s="20" t="s">
        <v>181</v>
      </c>
      <c r="D134" s="20" t="s">
        <v>446</v>
      </c>
      <c r="E134" s="20" t="s">
        <v>177</v>
      </c>
      <c r="F134" s="20" t="s">
        <v>178</v>
      </c>
      <c r="G134" s="75">
        <v>45839</v>
      </c>
      <c r="H134" s="75">
        <v>46568</v>
      </c>
      <c r="I134" s="76" t="s">
        <v>179</v>
      </c>
      <c r="J134" s="77" t="s">
        <v>454</v>
      </c>
      <c r="L134" t="str">
        <f>IF(OR('01 Program Profile'!$E$5="",'01 Program Profile'!$E$6="",'01 Program Profile'!$E$7="",'01 Program Profile'!$E$8=""),"",IFERROR(INDEX($E$5:$E$960,MATCH(0,INDEX(COUNTIF($L$4:L133,$E$5:$E$960)+($A$5:$A$960&lt;&gt;'01 Program Profile'!$E$5)+($B$5:$B$960&lt;&gt;'01 Program Profile'!$E$6)+($C$5:$C$960&lt;&gt;'01 Program Profile'!$E$7)+($D$5:$D$960&lt;&gt;'01 Program Profile'!$E$8)+($E$5:$E$960=""),0),0)),""))</f>
        <v/>
      </c>
      <c r="M134" t="str">
        <f>IF(OR('01 Program Profile'!$E$5="",'01 Program Profile'!$E$6="",'01 Program Profile'!$E$7=""),"",IFERROR(INDEX($D$5:$D$960,MATCH(0,INDEX(COUNTIF($M$4:M133,$D$5:$D$960)+($A$5:$A$960&lt;&gt;'01 Program Profile'!$E$5)+($B$5:$B$960&lt;&gt;'01 Program Profile'!$E$6)+($C$5:$C$960&lt;&gt;'01 Program Profile'!$E$7)+($D$5:$D$960=""),0),0)),""))</f>
        <v/>
      </c>
      <c r="N134" t="str">
        <f>IF(OR('01 Program Profile'!$E$5="",'01 Program Profile'!$E$6=""),"",IFERROR(INDEX($C$5:$C$960,MATCH(0,INDEX(COUNTIF($N$4:N133,$C$5:$C$960)+($A$5:$A$960&lt;&gt;'01 Program Profile'!$E$5)+($B$5:$B$960&lt;&gt;'01 Program Profile'!$E$6)+($C$5:$C$960=""),0),0)),""))</f>
        <v/>
      </c>
      <c r="O134" t="str">
        <f>IF('01 Program Profile'!$E$5="","",IFERROR(INDEX($B$5:$B$960,MATCH(0,INDEX(COUNTIF($O$4:O133,$B$5:$B$960)+($A$5:$A$960&lt;&gt;'01 Program Profile'!$E$5)+($B$5:$B$960=""),0),0)),""))</f>
        <v/>
      </c>
      <c r="P134" t="str">
        <f>IFERROR(INDEX($A$5:$A$960,MATCH(0,INDEX(COUNTIF($P$4:P133,$A$5:$A$960)+($A$5:$A$960=""),0),0)),"")</f>
        <v/>
      </c>
    </row>
    <row r="135" spans="1:16" ht="18.75">
      <c r="A135" s="74" t="s">
        <v>345</v>
      </c>
      <c r="B135" s="20" t="s">
        <v>445</v>
      </c>
      <c r="C135" s="20" t="s">
        <v>181</v>
      </c>
      <c r="D135" s="20" t="s">
        <v>448</v>
      </c>
      <c r="E135" s="20" t="s">
        <v>177</v>
      </c>
      <c r="F135" s="20" t="s">
        <v>185</v>
      </c>
      <c r="G135" s="75">
        <v>45931</v>
      </c>
      <c r="H135" s="75">
        <v>47756</v>
      </c>
      <c r="I135" s="76" t="s">
        <v>179</v>
      </c>
      <c r="J135" s="77" t="s">
        <v>455</v>
      </c>
      <c r="L135" t="str">
        <f>IF(OR('01 Program Profile'!$E$5="",'01 Program Profile'!$E$6="",'01 Program Profile'!$E$7="",'01 Program Profile'!$E$8=""),"",IFERROR(INDEX($E$5:$E$960,MATCH(0,INDEX(COUNTIF($L$4:L134,$E$5:$E$960)+($A$5:$A$960&lt;&gt;'01 Program Profile'!$E$5)+($B$5:$B$960&lt;&gt;'01 Program Profile'!$E$6)+($C$5:$C$960&lt;&gt;'01 Program Profile'!$E$7)+($D$5:$D$960&lt;&gt;'01 Program Profile'!$E$8)+($E$5:$E$960=""),0),0)),""))</f>
        <v/>
      </c>
      <c r="M135" t="str">
        <f>IF(OR('01 Program Profile'!$E$5="",'01 Program Profile'!$E$6="",'01 Program Profile'!$E$7=""),"",IFERROR(INDEX($D$5:$D$960,MATCH(0,INDEX(COUNTIF($M$4:M134,$D$5:$D$960)+($A$5:$A$960&lt;&gt;'01 Program Profile'!$E$5)+($B$5:$B$960&lt;&gt;'01 Program Profile'!$E$6)+($C$5:$C$960&lt;&gt;'01 Program Profile'!$E$7)+($D$5:$D$960=""),0),0)),""))</f>
        <v/>
      </c>
      <c r="N135" t="str">
        <f>IF(OR('01 Program Profile'!$E$5="",'01 Program Profile'!$E$6=""),"",IFERROR(INDEX($C$5:$C$960,MATCH(0,INDEX(COUNTIF($N$4:N134,$C$5:$C$960)+($A$5:$A$960&lt;&gt;'01 Program Profile'!$E$5)+($B$5:$B$960&lt;&gt;'01 Program Profile'!$E$6)+($C$5:$C$960=""),0),0)),""))</f>
        <v/>
      </c>
      <c r="O135" t="str">
        <f>IF('01 Program Profile'!$E$5="","",IFERROR(INDEX($B$5:$B$960,MATCH(0,INDEX(COUNTIF($O$4:O134,$B$5:$B$960)+($A$5:$A$960&lt;&gt;'01 Program Profile'!$E$5)+($B$5:$B$960=""),0),0)),""))</f>
        <v/>
      </c>
      <c r="P135" t="str">
        <f>IFERROR(INDEX($A$5:$A$960,MATCH(0,INDEX(COUNTIF($P$4:P134,$A$5:$A$960)+($A$5:$A$960=""),0),0)),"")</f>
        <v/>
      </c>
    </row>
    <row r="136" spans="1:16" ht="18.75">
      <c r="A136" s="74" t="s">
        <v>345</v>
      </c>
      <c r="B136" s="20" t="s">
        <v>445</v>
      </c>
      <c r="C136" s="20" t="s">
        <v>181</v>
      </c>
      <c r="D136" s="20" t="s">
        <v>450</v>
      </c>
      <c r="E136" s="20" t="s">
        <v>177</v>
      </c>
      <c r="F136" s="20" t="s">
        <v>178</v>
      </c>
      <c r="G136" s="75">
        <v>45839</v>
      </c>
      <c r="H136" s="75">
        <v>46568</v>
      </c>
      <c r="I136" s="76" t="s">
        <v>179</v>
      </c>
      <c r="J136" s="77" t="s">
        <v>456</v>
      </c>
      <c r="L136" t="str">
        <f>IF(OR('01 Program Profile'!$E$5="",'01 Program Profile'!$E$6="",'01 Program Profile'!$E$7="",'01 Program Profile'!$E$8=""),"",IFERROR(INDEX($E$5:$E$960,MATCH(0,INDEX(COUNTIF($L$4:L135,$E$5:$E$960)+($A$5:$A$960&lt;&gt;'01 Program Profile'!$E$5)+($B$5:$B$960&lt;&gt;'01 Program Profile'!$E$6)+($C$5:$C$960&lt;&gt;'01 Program Profile'!$E$7)+($D$5:$D$960&lt;&gt;'01 Program Profile'!$E$8)+($E$5:$E$960=""),0),0)),""))</f>
        <v/>
      </c>
      <c r="M136" t="str">
        <f>IF(OR('01 Program Profile'!$E$5="",'01 Program Profile'!$E$6="",'01 Program Profile'!$E$7=""),"",IFERROR(INDEX($D$5:$D$960,MATCH(0,INDEX(COUNTIF($M$4:M135,$D$5:$D$960)+($A$5:$A$960&lt;&gt;'01 Program Profile'!$E$5)+($B$5:$B$960&lt;&gt;'01 Program Profile'!$E$6)+($C$5:$C$960&lt;&gt;'01 Program Profile'!$E$7)+($D$5:$D$960=""),0),0)),""))</f>
        <v/>
      </c>
      <c r="N136" t="str">
        <f>IF(OR('01 Program Profile'!$E$5="",'01 Program Profile'!$E$6=""),"",IFERROR(INDEX($C$5:$C$960,MATCH(0,INDEX(COUNTIF($N$4:N135,$C$5:$C$960)+($A$5:$A$960&lt;&gt;'01 Program Profile'!$E$5)+($B$5:$B$960&lt;&gt;'01 Program Profile'!$E$6)+($C$5:$C$960=""),0),0)),""))</f>
        <v/>
      </c>
      <c r="O136" t="str">
        <f>IF('01 Program Profile'!$E$5="","",IFERROR(INDEX($B$5:$B$960,MATCH(0,INDEX(COUNTIF($O$4:O135,$B$5:$B$960)+($A$5:$A$960&lt;&gt;'01 Program Profile'!$E$5)+($B$5:$B$960=""),0),0)),""))</f>
        <v/>
      </c>
      <c r="P136" t="str">
        <f>IFERROR(INDEX($A$5:$A$960,MATCH(0,INDEX(COUNTIF($P$4:P135,$A$5:$A$960)+($A$5:$A$960=""),0),0)),"")</f>
        <v/>
      </c>
    </row>
    <row r="137" spans="1:16" ht="18.75">
      <c r="A137" s="74" t="s">
        <v>345</v>
      </c>
      <c r="B137" s="20" t="s">
        <v>445</v>
      </c>
      <c r="C137" s="20" t="s">
        <v>181</v>
      </c>
      <c r="D137" s="20" t="s">
        <v>452</v>
      </c>
      <c r="E137" s="20" t="s">
        <v>177</v>
      </c>
      <c r="F137" s="20" t="s">
        <v>178</v>
      </c>
      <c r="G137" s="75">
        <v>45839</v>
      </c>
      <c r="H137" s="75">
        <v>46568</v>
      </c>
      <c r="I137" s="76" t="s">
        <v>179</v>
      </c>
      <c r="J137" s="77" t="s">
        <v>457</v>
      </c>
      <c r="L137" t="str">
        <f>IF(OR('01 Program Profile'!$E$5="",'01 Program Profile'!$E$6="",'01 Program Profile'!$E$7="",'01 Program Profile'!$E$8=""),"",IFERROR(INDEX($E$5:$E$960,MATCH(0,INDEX(COUNTIF($L$4:L136,$E$5:$E$960)+($A$5:$A$960&lt;&gt;'01 Program Profile'!$E$5)+($B$5:$B$960&lt;&gt;'01 Program Profile'!$E$6)+($C$5:$C$960&lt;&gt;'01 Program Profile'!$E$7)+($D$5:$D$960&lt;&gt;'01 Program Profile'!$E$8)+($E$5:$E$960=""),0),0)),""))</f>
        <v/>
      </c>
      <c r="M137" t="str">
        <f>IF(OR('01 Program Profile'!$E$5="",'01 Program Profile'!$E$6="",'01 Program Profile'!$E$7=""),"",IFERROR(INDEX($D$5:$D$960,MATCH(0,INDEX(COUNTIF($M$4:M136,$D$5:$D$960)+($A$5:$A$960&lt;&gt;'01 Program Profile'!$E$5)+($B$5:$B$960&lt;&gt;'01 Program Profile'!$E$6)+($C$5:$C$960&lt;&gt;'01 Program Profile'!$E$7)+($D$5:$D$960=""),0),0)),""))</f>
        <v/>
      </c>
      <c r="N137" t="str">
        <f>IF(OR('01 Program Profile'!$E$5="",'01 Program Profile'!$E$6=""),"",IFERROR(INDEX($C$5:$C$960,MATCH(0,INDEX(COUNTIF($N$4:N136,$C$5:$C$960)+($A$5:$A$960&lt;&gt;'01 Program Profile'!$E$5)+($B$5:$B$960&lt;&gt;'01 Program Profile'!$E$6)+($C$5:$C$960=""),0),0)),""))</f>
        <v/>
      </c>
      <c r="O137" t="str">
        <f>IF('01 Program Profile'!$E$5="","",IFERROR(INDEX($B$5:$B$960,MATCH(0,INDEX(COUNTIF($O$4:O136,$B$5:$B$960)+($A$5:$A$960&lt;&gt;'01 Program Profile'!$E$5)+($B$5:$B$960=""),0),0)),""))</f>
        <v/>
      </c>
      <c r="P137" t="str">
        <f>IFERROR(INDEX($A$5:$A$960,MATCH(0,INDEX(COUNTIF($P$4:P136,$A$5:$A$960)+($A$5:$A$960=""),0),0)),"")</f>
        <v/>
      </c>
    </row>
    <row r="138" spans="1:16" ht="18.75">
      <c r="A138" s="74" t="s">
        <v>345</v>
      </c>
      <c r="B138" s="20" t="s">
        <v>458</v>
      </c>
      <c r="C138" s="20" t="s">
        <v>59</v>
      </c>
      <c r="D138" s="20" t="s">
        <v>259</v>
      </c>
      <c r="E138" s="20" t="s">
        <v>177</v>
      </c>
      <c r="F138" s="20" t="s">
        <v>185</v>
      </c>
      <c r="G138" s="75">
        <v>45108</v>
      </c>
      <c r="H138" s="75">
        <v>46934</v>
      </c>
      <c r="I138" s="76" t="s">
        <v>260</v>
      </c>
      <c r="J138" s="77" t="s">
        <v>459</v>
      </c>
      <c r="L138" t="str">
        <f>IF(OR('01 Program Profile'!$E$5="",'01 Program Profile'!$E$6="",'01 Program Profile'!$E$7="",'01 Program Profile'!$E$8=""),"",IFERROR(INDEX($E$5:$E$960,MATCH(0,INDEX(COUNTIF($L$4:L137,$E$5:$E$960)+($A$5:$A$960&lt;&gt;'01 Program Profile'!$E$5)+($B$5:$B$960&lt;&gt;'01 Program Profile'!$E$6)+($C$5:$C$960&lt;&gt;'01 Program Profile'!$E$7)+($D$5:$D$960&lt;&gt;'01 Program Profile'!$E$8)+($E$5:$E$960=""),0),0)),""))</f>
        <v/>
      </c>
      <c r="M138" t="str">
        <f>IF(OR('01 Program Profile'!$E$5="",'01 Program Profile'!$E$6="",'01 Program Profile'!$E$7=""),"",IFERROR(INDEX($D$5:$D$960,MATCH(0,INDEX(COUNTIF($M$4:M137,$D$5:$D$960)+($A$5:$A$960&lt;&gt;'01 Program Profile'!$E$5)+($B$5:$B$960&lt;&gt;'01 Program Profile'!$E$6)+($C$5:$C$960&lt;&gt;'01 Program Profile'!$E$7)+($D$5:$D$960=""),0),0)),""))</f>
        <v/>
      </c>
      <c r="N138" t="str">
        <f>IF(OR('01 Program Profile'!$E$5="",'01 Program Profile'!$E$6=""),"",IFERROR(INDEX($C$5:$C$960,MATCH(0,INDEX(COUNTIF($N$4:N137,$C$5:$C$960)+($A$5:$A$960&lt;&gt;'01 Program Profile'!$E$5)+($B$5:$B$960&lt;&gt;'01 Program Profile'!$E$6)+($C$5:$C$960=""),0),0)),""))</f>
        <v/>
      </c>
      <c r="O138" t="str">
        <f>IF('01 Program Profile'!$E$5="","",IFERROR(INDEX($B$5:$B$960,MATCH(0,INDEX(COUNTIF($O$4:O137,$B$5:$B$960)+($A$5:$A$960&lt;&gt;'01 Program Profile'!$E$5)+($B$5:$B$960=""),0),0)),""))</f>
        <v/>
      </c>
      <c r="P138" t="str">
        <f>IFERROR(INDEX($A$5:$A$960,MATCH(0,INDEX(COUNTIF($P$4:P137,$A$5:$A$960)+($A$5:$A$960=""),0),0)),"")</f>
        <v/>
      </c>
    </row>
    <row r="139" spans="1:16" ht="18.75">
      <c r="A139" s="74" t="s">
        <v>345</v>
      </c>
      <c r="B139" s="20" t="s">
        <v>458</v>
      </c>
      <c r="C139" s="20" t="s">
        <v>59</v>
      </c>
      <c r="D139" s="20" t="s">
        <v>460</v>
      </c>
      <c r="E139" s="20" t="s">
        <v>177</v>
      </c>
      <c r="F139" s="20" t="s">
        <v>185</v>
      </c>
      <c r="G139" s="75">
        <v>43952</v>
      </c>
      <c r="H139" s="75">
        <v>46507</v>
      </c>
      <c r="I139" s="76" t="s">
        <v>260</v>
      </c>
      <c r="J139" s="77" t="s">
        <v>461</v>
      </c>
      <c r="L139" t="str">
        <f>IF(OR('01 Program Profile'!$E$5="",'01 Program Profile'!$E$6="",'01 Program Profile'!$E$7="",'01 Program Profile'!$E$8=""),"",IFERROR(INDEX($E$5:$E$960,MATCH(0,INDEX(COUNTIF($L$4:L138,$E$5:$E$960)+($A$5:$A$960&lt;&gt;'01 Program Profile'!$E$5)+($B$5:$B$960&lt;&gt;'01 Program Profile'!$E$6)+($C$5:$C$960&lt;&gt;'01 Program Profile'!$E$7)+($D$5:$D$960&lt;&gt;'01 Program Profile'!$E$8)+($E$5:$E$960=""),0),0)),""))</f>
        <v/>
      </c>
      <c r="M139" t="str">
        <f>IF(OR('01 Program Profile'!$E$5="",'01 Program Profile'!$E$6="",'01 Program Profile'!$E$7=""),"",IFERROR(INDEX($D$5:$D$960,MATCH(0,INDEX(COUNTIF($M$4:M138,$D$5:$D$960)+($A$5:$A$960&lt;&gt;'01 Program Profile'!$E$5)+($B$5:$B$960&lt;&gt;'01 Program Profile'!$E$6)+($C$5:$C$960&lt;&gt;'01 Program Profile'!$E$7)+($D$5:$D$960=""),0),0)),""))</f>
        <v/>
      </c>
      <c r="N139" t="str">
        <f>IF(OR('01 Program Profile'!$E$5="",'01 Program Profile'!$E$6=""),"",IFERROR(INDEX($C$5:$C$960,MATCH(0,INDEX(COUNTIF($N$4:N138,$C$5:$C$960)+($A$5:$A$960&lt;&gt;'01 Program Profile'!$E$5)+($B$5:$B$960&lt;&gt;'01 Program Profile'!$E$6)+($C$5:$C$960=""),0),0)),""))</f>
        <v/>
      </c>
      <c r="O139" t="str">
        <f>IF('01 Program Profile'!$E$5="","",IFERROR(INDEX($B$5:$B$960,MATCH(0,INDEX(COUNTIF($O$4:O138,$B$5:$B$960)+($A$5:$A$960&lt;&gt;'01 Program Profile'!$E$5)+($B$5:$B$960=""),0),0)),""))</f>
        <v/>
      </c>
      <c r="P139" t="str">
        <f>IFERROR(INDEX($A$5:$A$960,MATCH(0,INDEX(COUNTIF($P$4:P138,$A$5:$A$960)+($A$5:$A$960=""),0),0)),"")</f>
        <v/>
      </c>
    </row>
    <row r="140" spans="1:16" ht="18.75">
      <c r="A140" s="74" t="s">
        <v>345</v>
      </c>
      <c r="B140" s="20" t="s">
        <v>458</v>
      </c>
      <c r="C140" s="20" t="s">
        <v>59</v>
      </c>
      <c r="D140" s="20" t="s">
        <v>462</v>
      </c>
      <c r="E140" s="20" t="s">
        <v>177</v>
      </c>
      <c r="F140" s="20" t="s">
        <v>185</v>
      </c>
      <c r="G140" s="75">
        <v>43952</v>
      </c>
      <c r="H140" s="75">
        <v>46507</v>
      </c>
      <c r="I140" s="76" t="s">
        <v>260</v>
      </c>
      <c r="J140" s="77" t="s">
        <v>463</v>
      </c>
      <c r="L140" t="str">
        <f>IF(OR('01 Program Profile'!$E$5="",'01 Program Profile'!$E$6="",'01 Program Profile'!$E$7="",'01 Program Profile'!$E$8=""),"",IFERROR(INDEX($E$5:$E$960,MATCH(0,INDEX(COUNTIF($L$4:L139,$E$5:$E$960)+($A$5:$A$960&lt;&gt;'01 Program Profile'!$E$5)+($B$5:$B$960&lt;&gt;'01 Program Profile'!$E$6)+($C$5:$C$960&lt;&gt;'01 Program Profile'!$E$7)+($D$5:$D$960&lt;&gt;'01 Program Profile'!$E$8)+($E$5:$E$960=""),0),0)),""))</f>
        <v/>
      </c>
      <c r="M140" t="str">
        <f>IF(OR('01 Program Profile'!$E$5="",'01 Program Profile'!$E$6="",'01 Program Profile'!$E$7=""),"",IFERROR(INDEX($D$5:$D$960,MATCH(0,INDEX(COUNTIF($M$4:M139,$D$5:$D$960)+($A$5:$A$960&lt;&gt;'01 Program Profile'!$E$5)+($B$5:$B$960&lt;&gt;'01 Program Profile'!$E$6)+($C$5:$C$960&lt;&gt;'01 Program Profile'!$E$7)+($D$5:$D$960=""),0),0)),""))</f>
        <v/>
      </c>
      <c r="N140" t="str">
        <f>IF(OR('01 Program Profile'!$E$5="",'01 Program Profile'!$E$6=""),"",IFERROR(INDEX($C$5:$C$960,MATCH(0,INDEX(COUNTIF($N$4:N139,$C$5:$C$960)+($A$5:$A$960&lt;&gt;'01 Program Profile'!$E$5)+($B$5:$B$960&lt;&gt;'01 Program Profile'!$E$6)+($C$5:$C$960=""),0),0)),""))</f>
        <v/>
      </c>
      <c r="O140" t="str">
        <f>IF('01 Program Profile'!$E$5="","",IFERROR(INDEX($B$5:$B$960,MATCH(0,INDEX(COUNTIF($O$4:O139,$B$5:$B$960)+($A$5:$A$960&lt;&gt;'01 Program Profile'!$E$5)+($B$5:$B$960=""),0),0)),""))</f>
        <v/>
      </c>
      <c r="P140" t="str">
        <f>IFERROR(INDEX($A$5:$A$960,MATCH(0,INDEX(COUNTIF($P$4:P139,$A$5:$A$960)+($A$5:$A$960=""),0),0)),"")</f>
        <v/>
      </c>
    </row>
    <row r="141" spans="1:16" ht="18.75">
      <c r="A141" s="74" t="s">
        <v>345</v>
      </c>
      <c r="B141" s="20" t="s">
        <v>458</v>
      </c>
      <c r="C141" s="20" t="s">
        <v>181</v>
      </c>
      <c r="D141" s="20" t="s">
        <v>464</v>
      </c>
      <c r="E141" s="20" t="s">
        <v>177</v>
      </c>
      <c r="F141" s="20" t="s">
        <v>185</v>
      </c>
      <c r="G141" s="75">
        <v>45839</v>
      </c>
      <c r="H141" s="75">
        <v>47664</v>
      </c>
      <c r="I141" s="76" t="s">
        <v>260</v>
      </c>
      <c r="J141" s="77" t="s">
        <v>465</v>
      </c>
      <c r="L141" t="str">
        <f>IF(OR('01 Program Profile'!$E$5="",'01 Program Profile'!$E$6="",'01 Program Profile'!$E$7="",'01 Program Profile'!$E$8=""),"",IFERROR(INDEX($E$5:$E$960,MATCH(0,INDEX(COUNTIF($L$4:L140,$E$5:$E$960)+($A$5:$A$960&lt;&gt;'01 Program Profile'!$E$5)+($B$5:$B$960&lt;&gt;'01 Program Profile'!$E$6)+($C$5:$C$960&lt;&gt;'01 Program Profile'!$E$7)+($D$5:$D$960&lt;&gt;'01 Program Profile'!$E$8)+($E$5:$E$960=""),0),0)),""))</f>
        <v/>
      </c>
      <c r="M141" t="str">
        <f>IF(OR('01 Program Profile'!$E$5="",'01 Program Profile'!$E$6="",'01 Program Profile'!$E$7=""),"",IFERROR(INDEX($D$5:$D$960,MATCH(0,INDEX(COUNTIF($M$4:M140,$D$5:$D$960)+($A$5:$A$960&lt;&gt;'01 Program Profile'!$E$5)+($B$5:$B$960&lt;&gt;'01 Program Profile'!$E$6)+($C$5:$C$960&lt;&gt;'01 Program Profile'!$E$7)+($D$5:$D$960=""),0),0)),""))</f>
        <v/>
      </c>
      <c r="N141" t="str">
        <f>IF(OR('01 Program Profile'!$E$5="",'01 Program Profile'!$E$6=""),"",IFERROR(INDEX($C$5:$C$960,MATCH(0,INDEX(COUNTIF($N$4:N140,$C$5:$C$960)+($A$5:$A$960&lt;&gt;'01 Program Profile'!$E$5)+($B$5:$B$960&lt;&gt;'01 Program Profile'!$E$6)+($C$5:$C$960=""),0),0)),""))</f>
        <v/>
      </c>
      <c r="O141" t="str">
        <f>IF('01 Program Profile'!$E$5="","",IFERROR(INDEX($B$5:$B$960,MATCH(0,INDEX(COUNTIF($O$4:O140,$B$5:$B$960)+($A$5:$A$960&lt;&gt;'01 Program Profile'!$E$5)+($B$5:$B$960=""),0),0)),""))</f>
        <v/>
      </c>
      <c r="P141" t="str">
        <f>IFERROR(INDEX($A$5:$A$960,MATCH(0,INDEX(COUNTIF($P$4:P140,$A$5:$A$960)+($A$5:$A$960=""),0),0)),"")</f>
        <v/>
      </c>
    </row>
    <row r="142" spans="1:16" ht="18.75">
      <c r="A142" s="74" t="s">
        <v>345</v>
      </c>
      <c r="B142" s="20" t="s">
        <v>458</v>
      </c>
      <c r="C142" s="20" t="s">
        <v>181</v>
      </c>
      <c r="D142" s="20" t="s">
        <v>466</v>
      </c>
      <c r="E142" s="20" t="s">
        <v>177</v>
      </c>
      <c r="F142" s="20" t="s">
        <v>185</v>
      </c>
      <c r="G142" s="75">
        <v>45839</v>
      </c>
      <c r="H142" s="75">
        <v>47664</v>
      </c>
      <c r="I142" s="76" t="s">
        <v>260</v>
      </c>
      <c r="J142" s="77" t="s">
        <v>467</v>
      </c>
      <c r="L142" t="str">
        <f>IF(OR('01 Program Profile'!$E$5="",'01 Program Profile'!$E$6="",'01 Program Profile'!$E$7="",'01 Program Profile'!$E$8=""),"",IFERROR(INDEX($E$5:$E$960,MATCH(0,INDEX(COUNTIF($L$4:L141,$E$5:$E$960)+($A$5:$A$960&lt;&gt;'01 Program Profile'!$E$5)+($B$5:$B$960&lt;&gt;'01 Program Profile'!$E$6)+($C$5:$C$960&lt;&gt;'01 Program Profile'!$E$7)+($D$5:$D$960&lt;&gt;'01 Program Profile'!$E$8)+($E$5:$E$960=""),0),0)),""))</f>
        <v/>
      </c>
      <c r="M142" t="str">
        <f>IF(OR('01 Program Profile'!$E$5="",'01 Program Profile'!$E$6="",'01 Program Profile'!$E$7=""),"",IFERROR(INDEX($D$5:$D$960,MATCH(0,INDEX(COUNTIF($M$4:M141,$D$5:$D$960)+($A$5:$A$960&lt;&gt;'01 Program Profile'!$E$5)+($B$5:$B$960&lt;&gt;'01 Program Profile'!$E$6)+($C$5:$C$960&lt;&gt;'01 Program Profile'!$E$7)+($D$5:$D$960=""),0),0)),""))</f>
        <v/>
      </c>
      <c r="N142" t="str">
        <f>IF(OR('01 Program Profile'!$E$5="",'01 Program Profile'!$E$6=""),"",IFERROR(INDEX($C$5:$C$960,MATCH(0,INDEX(COUNTIF($N$4:N141,$C$5:$C$960)+($A$5:$A$960&lt;&gt;'01 Program Profile'!$E$5)+($B$5:$B$960&lt;&gt;'01 Program Profile'!$E$6)+($C$5:$C$960=""),0),0)),""))</f>
        <v/>
      </c>
      <c r="O142" t="str">
        <f>IF('01 Program Profile'!$E$5="","",IFERROR(INDEX($B$5:$B$960,MATCH(0,INDEX(COUNTIF($O$4:O141,$B$5:$B$960)+($A$5:$A$960&lt;&gt;'01 Program Profile'!$E$5)+($B$5:$B$960=""),0),0)),""))</f>
        <v/>
      </c>
      <c r="P142" t="str">
        <f>IFERROR(INDEX($A$5:$A$960,MATCH(0,INDEX(COUNTIF($P$4:P141,$A$5:$A$960)+($A$5:$A$960=""),0),0)),"")</f>
        <v/>
      </c>
    </row>
    <row r="143" spans="1:16" ht="18.75">
      <c r="A143" s="74" t="s">
        <v>345</v>
      </c>
      <c r="B143" s="20" t="s">
        <v>458</v>
      </c>
      <c r="C143" s="20" t="s">
        <v>181</v>
      </c>
      <c r="D143" s="20" t="s">
        <v>468</v>
      </c>
      <c r="E143" s="20" t="s">
        <v>177</v>
      </c>
      <c r="F143" s="20" t="s">
        <v>185</v>
      </c>
      <c r="G143" s="75">
        <v>45839</v>
      </c>
      <c r="H143" s="75">
        <v>47664</v>
      </c>
      <c r="I143" s="76" t="s">
        <v>260</v>
      </c>
      <c r="J143" s="77" t="s">
        <v>469</v>
      </c>
      <c r="L143" t="str">
        <f>IF(OR('01 Program Profile'!$E$5="",'01 Program Profile'!$E$6="",'01 Program Profile'!$E$7="",'01 Program Profile'!$E$8=""),"",IFERROR(INDEX($E$5:$E$960,MATCH(0,INDEX(COUNTIF($L$4:L142,$E$5:$E$960)+($A$5:$A$960&lt;&gt;'01 Program Profile'!$E$5)+($B$5:$B$960&lt;&gt;'01 Program Profile'!$E$6)+($C$5:$C$960&lt;&gt;'01 Program Profile'!$E$7)+($D$5:$D$960&lt;&gt;'01 Program Profile'!$E$8)+($E$5:$E$960=""),0),0)),""))</f>
        <v/>
      </c>
      <c r="M143" t="str">
        <f>IF(OR('01 Program Profile'!$E$5="",'01 Program Profile'!$E$6="",'01 Program Profile'!$E$7=""),"",IFERROR(INDEX($D$5:$D$960,MATCH(0,INDEX(COUNTIF($M$4:M142,$D$5:$D$960)+($A$5:$A$960&lt;&gt;'01 Program Profile'!$E$5)+($B$5:$B$960&lt;&gt;'01 Program Profile'!$E$6)+($C$5:$C$960&lt;&gt;'01 Program Profile'!$E$7)+($D$5:$D$960=""),0),0)),""))</f>
        <v/>
      </c>
      <c r="N143" t="str">
        <f>IF(OR('01 Program Profile'!$E$5="",'01 Program Profile'!$E$6=""),"",IFERROR(INDEX($C$5:$C$960,MATCH(0,INDEX(COUNTIF($N$4:N142,$C$5:$C$960)+($A$5:$A$960&lt;&gt;'01 Program Profile'!$E$5)+($B$5:$B$960&lt;&gt;'01 Program Profile'!$E$6)+($C$5:$C$960=""),0),0)),""))</f>
        <v/>
      </c>
      <c r="O143" t="str">
        <f>IF('01 Program Profile'!$E$5="","",IFERROR(INDEX($B$5:$B$960,MATCH(0,INDEX(COUNTIF($O$4:O142,$B$5:$B$960)+($A$5:$A$960&lt;&gt;'01 Program Profile'!$E$5)+($B$5:$B$960=""),0),0)),""))</f>
        <v/>
      </c>
      <c r="P143" t="str">
        <f>IFERROR(INDEX($A$5:$A$960,MATCH(0,INDEX(COUNTIF($P$4:P142,$A$5:$A$960)+($A$5:$A$960=""),0),0)),"")</f>
        <v/>
      </c>
    </row>
    <row r="144" spans="1:16" ht="18.75">
      <c r="A144" s="74" t="s">
        <v>345</v>
      </c>
      <c r="B144" s="20" t="s">
        <v>458</v>
      </c>
      <c r="C144" s="20" t="s">
        <v>181</v>
      </c>
      <c r="D144" s="20" t="s">
        <v>462</v>
      </c>
      <c r="E144" s="20" t="s">
        <v>177</v>
      </c>
      <c r="F144" s="20" t="s">
        <v>185</v>
      </c>
      <c r="G144" s="75">
        <v>45839</v>
      </c>
      <c r="H144" s="75">
        <v>47664</v>
      </c>
      <c r="I144" s="76" t="s">
        <v>260</v>
      </c>
      <c r="J144" s="77" t="s">
        <v>470</v>
      </c>
      <c r="L144" t="str">
        <f>IF(OR('01 Program Profile'!$E$5="",'01 Program Profile'!$E$6="",'01 Program Profile'!$E$7="",'01 Program Profile'!$E$8=""),"",IFERROR(INDEX($E$5:$E$960,MATCH(0,INDEX(COUNTIF($L$4:L143,$E$5:$E$960)+($A$5:$A$960&lt;&gt;'01 Program Profile'!$E$5)+($B$5:$B$960&lt;&gt;'01 Program Profile'!$E$6)+($C$5:$C$960&lt;&gt;'01 Program Profile'!$E$7)+($D$5:$D$960&lt;&gt;'01 Program Profile'!$E$8)+($E$5:$E$960=""),0),0)),""))</f>
        <v/>
      </c>
      <c r="M144" t="str">
        <f>IF(OR('01 Program Profile'!$E$5="",'01 Program Profile'!$E$6="",'01 Program Profile'!$E$7=""),"",IFERROR(INDEX($D$5:$D$960,MATCH(0,INDEX(COUNTIF($M$4:M143,$D$5:$D$960)+($A$5:$A$960&lt;&gt;'01 Program Profile'!$E$5)+($B$5:$B$960&lt;&gt;'01 Program Profile'!$E$6)+($C$5:$C$960&lt;&gt;'01 Program Profile'!$E$7)+($D$5:$D$960=""),0),0)),""))</f>
        <v/>
      </c>
      <c r="N144" t="str">
        <f>IF(OR('01 Program Profile'!$E$5="",'01 Program Profile'!$E$6=""),"",IFERROR(INDEX($C$5:$C$960,MATCH(0,INDEX(COUNTIF($N$4:N143,$C$5:$C$960)+($A$5:$A$960&lt;&gt;'01 Program Profile'!$E$5)+($B$5:$B$960&lt;&gt;'01 Program Profile'!$E$6)+($C$5:$C$960=""),0),0)),""))</f>
        <v/>
      </c>
      <c r="O144" t="str">
        <f>IF('01 Program Profile'!$E$5="","",IFERROR(INDEX($B$5:$B$960,MATCH(0,INDEX(COUNTIF($O$4:O143,$B$5:$B$960)+($A$5:$A$960&lt;&gt;'01 Program Profile'!$E$5)+($B$5:$B$960=""),0),0)),""))</f>
        <v/>
      </c>
      <c r="P144" t="str">
        <f>IFERROR(INDEX($A$5:$A$960,MATCH(0,INDEX(COUNTIF($P$4:P143,$A$5:$A$960)+($A$5:$A$960=""),0),0)),"")</f>
        <v/>
      </c>
    </row>
    <row r="145" spans="1:16" ht="18.75">
      <c r="A145" s="74" t="s">
        <v>345</v>
      </c>
      <c r="B145" s="20" t="s">
        <v>471</v>
      </c>
      <c r="C145" s="20" t="s">
        <v>193</v>
      </c>
      <c r="D145" s="20" t="s">
        <v>199</v>
      </c>
      <c r="E145" s="20" t="s">
        <v>177</v>
      </c>
      <c r="F145" s="20" t="s">
        <v>185</v>
      </c>
      <c r="G145" s="75">
        <v>44927</v>
      </c>
      <c r="H145" s="75">
        <v>46752</v>
      </c>
      <c r="I145" s="76" t="s">
        <v>179</v>
      </c>
      <c r="J145" s="77" t="s">
        <v>472</v>
      </c>
      <c r="L145" t="str">
        <f>IF(OR('01 Program Profile'!$E$5="",'01 Program Profile'!$E$6="",'01 Program Profile'!$E$7="",'01 Program Profile'!$E$8=""),"",IFERROR(INDEX($E$5:$E$960,MATCH(0,INDEX(COUNTIF($L$4:L144,$E$5:$E$960)+($A$5:$A$960&lt;&gt;'01 Program Profile'!$E$5)+($B$5:$B$960&lt;&gt;'01 Program Profile'!$E$6)+($C$5:$C$960&lt;&gt;'01 Program Profile'!$E$7)+($D$5:$D$960&lt;&gt;'01 Program Profile'!$E$8)+($E$5:$E$960=""),0),0)),""))</f>
        <v/>
      </c>
      <c r="M145" t="str">
        <f>IF(OR('01 Program Profile'!$E$5="",'01 Program Profile'!$E$6="",'01 Program Profile'!$E$7=""),"",IFERROR(INDEX($D$5:$D$960,MATCH(0,INDEX(COUNTIF($M$4:M144,$D$5:$D$960)+($A$5:$A$960&lt;&gt;'01 Program Profile'!$E$5)+($B$5:$B$960&lt;&gt;'01 Program Profile'!$E$6)+($C$5:$C$960&lt;&gt;'01 Program Profile'!$E$7)+($D$5:$D$960=""),0),0)),""))</f>
        <v/>
      </c>
      <c r="N145" t="str">
        <f>IF(OR('01 Program Profile'!$E$5="",'01 Program Profile'!$E$6=""),"",IFERROR(INDEX($C$5:$C$960,MATCH(0,INDEX(COUNTIF($N$4:N144,$C$5:$C$960)+($A$5:$A$960&lt;&gt;'01 Program Profile'!$E$5)+($B$5:$B$960&lt;&gt;'01 Program Profile'!$E$6)+($C$5:$C$960=""),0),0)),""))</f>
        <v/>
      </c>
      <c r="O145" t="str">
        <f>IF('01 Program Profile'!$E$5="","",IFERROR(INDEX($B$5:$B$960,MATCH(0,INDEX(COUNTIF($O$4:O144,$B$5:$B$960)+($A$5:$A$960&lt;&gt;'01 Program Profile'!$E$5)+($B$5:$B$960=""),0),0)),""))</f>
        <v/>
      </c>
      <c r="P145" t="str">
        <f>IFERROR(INDEX($A$5:$A$960,MATCH(0,INDEX(COUNTIF($P$4:P144,$A$5:$A$960)+($A$5:$A$960=""),0),0)),"")</f>
        <v/>
      </c>
    </row>
    <row r="146" spans="1:16" ht="18.75">
      <c r="A146" s="74" t="s">
        <v>345</v>
      </c>
      <c r="B146" s="20" t="s">
        <v>471</v>
      </c>
      <c r="C146" s="20" t="s">
        <v>181</v>
      </c>
      <c r="D146" s="20" t="s">
        <v>199</v>
      </c>
      <c r="E146" s="20" t="s">
        <v>177</v>
      </c>
      <c r="F146" s="20" t="s">
        <v>185</v>
      </c>
      <c r="G146" s="75">
        <v>44927</v>
      </c>
      <c r="H146" s="75">
        <v>46752</v>
      </c>
      <c r="I146" s="76" t="s">
        <v>179</v>
      </c>
      <c r="J146" s="77" t="s">
        <v>473</v>
      </c>
      <c r="L146" t="str">
        <f>IF(OR('01 Program Profile'!$E$5="",'01 Program Profile'!$E$6="",'01 Program Profile'!$E$7="",'01 Program Profile'!$E$8=""),"",IFERROR(INDEX($E$5:$E$960,MATCH(0,INDEX(COUNTIF($L$4:L145,$E$5:$E$960)+($A$5:$A$960&lt;&gt;'01 Program Profile'!$E$5)+($B$5:$B$960&lt;&gt;'01 Program Profile'!$E$6)+($C$5:$C$960&lt;&gt;'01 Program Profile'!$E$7)+($D$5:$D$960&lt;&gt;'01 Program Profile'!$E$8)+($E$5:$E$960=""),0),0)),""))</f>
        <v/>
      </c>
      <c r="M146" t="str">
        <f>IF(OR('01 Program Profile'!$E$5="",'01 Program Profile'!$E$6="",'01 Program Profile'!$E$7=""),"",IFERROR(INDEX($D$5:$D$960,MATCH(0,INDEX(COUNTIF($M$4:M145,$D$5:$D$960)+($A$5:$A$960&lt;&gt;'01 Program Profile'!$E$5)+($B$5:$B$960&lt;&gt;'01 Program Profile'!$E$6)+($C$5:$C$960&lt;&gt;'01 Program Profile'!$E$7)+($D$5:$D$960=""),0),0)),""))</f>
        <v/>
      </c>
      <c r="N146" t="str">
        <f>IF(OR('01 Program Profile'!$E$5="",'01 Program Profile'!$E$6=""),"",IFERROR(INDEX($C$5:$C$960,MATCH(0,INDEX(COUNTIF($N$4:N145,$C$5:$C$960)+($A$5:$A$960&lt;&gt;'01 Program Profile'!$E$5)+($B$5:$B$960&lt;&gt;'01 Program Profile'!$E$6)+($C$5:$C$960=""),0),0)),""))</f>
        <v/>
      </c>
      <c r="O146" t="str">
        <f>IF('01 Program Profile'!$E$5="","",IFERROR(INDEX($B$5:$B$960,MATCH(0,INDEX(COUNTIF($O$4:O145,$B$5:$B$960)+($A$5:$A$960&lt;&gt;'01 Program Profile'!$E$5)+($B$5:$B$960=""),0),0)),""))</f>
        <v/>
      </c>
      <c r="P146" t="str">
        <f>IFERROR(INDEX($A$5:$A$960,MATCH(0,INDEX(COUNTIF($P$4:P145,$A$5:$A$960)+($A$5:$A$960=""),0),0)),"")</f>
        <v/>
      </c>
    </row>
    <row r="147" spans="1:16" ht="18.75">
      <c r="A147" s="74" t="s">
        <v>345</v>
      </c>
      <c r="B147" s="20" t="s">
        <v>474</v>
      </c>
      <c r="C147" s="20" t="s">
        <v>193</v>
      </c>
      <c r="D147" s="20" t="s">
        <v>475</v>
      </c>
      <c r="E147" s="20" t="s">
        <v>177</v>
      </c>
      <c r="F147" s="20" t="s">
        <v>185</v>
      </c>
      <c r="G147" s="75">
        <v>45839</v>
      </c>
      <c r="H147" s="75">
        <v>47664</v>
      </c>
      <c r="I147" s="76" t="s">
        <v>179</v>
      </c>
      <c r="J147" s="77" t="s">
        <v>476</v>
      </c>
      <c r="L147" t="str">
        <f>IF(OR('01 Program Profile'!$E$5="",'01 Program Profile'!$E$6="",'01 Program Profile'!$E$7="",'01 Program Profile'!$E$8=""),"",IFERROR(INDEX($E$5:$E$960,MATCH(0,INDEX(COUNTIF($L$4:L146,$E$5:$E$960)+($A$5:$A$960&lt;&gt;'01 Program Profile'!$E$5)+($B$5:$B$960&lt;&gt;'01 Program Profile'!$E$6)+($C$5:$C$960&lt;&gt;'01 Program Profile'!$E$7)+($D$5:$D$960&lt;&gt;'01 Program Profile'!$E$8)+($E$5:$E$960=""),0),0)),""))</f>
        <v/>
      </c>
      <c r="M147" t="str">
        <f>IF(OR('01 Program Profile'!$E$5="",'01 Program Profile'!$E$6="",'01 Program Profile'!$E$7=""),"",IFERROR(INDEX($D$5:$D$960,MATCH(0,INDEX(COUNTIF($M$4:M146,$D$5:$D$960)+($A$5:$A$960&lt;&gt;'01 Program Profile'!$E$5)+($B$5:$B$960&lt;&gt;'01 Program Profile'!$E$6)+($C$5:$C$960&lt;&gt;'01 Program Profile'!$E$7)+($D$5:$D$960=""),0),0)),""))</f>
        <v/>
      </c>
      <c r="N147" t="str">
        <f>IF(OR('01 Program Profile'!$E$5="",'01 Program Profile'!$E$6=""),"",IFERROR(INDEX($C$5:$C$960,MATCH(0,INDEX(COUNTIF($N$4:N146,$C$5:$C$960)+($A$5:$A$960&lt;&gt;'01 Program Profile'!$E$5)+($B$5:$B$960&lt;&gt;'01 Program Profile'!$E$6)+($C$5:$C$960=""),0),0)),""))</f>
        <v/>
      </c>
      <c r="O147" t="str">
        <f>IF('01 Program Profile'!$E$5="","",IFERROR(INDEX($B$5:$B$960,MATCH(0,INDEX(COUNTIF($O$4:O146,$B$5:$B$960)+($A$5:$A$960&lt;&gt;'01 Program Profile'!$E$5)+($B$5:$B$960=""),0),0)),""))</f>
        <v/>
      </c>
      <c r="P147" t="str">
        <f>IFERROR(INDEX($A$5:$A$960,MATCH(0,INDEX(COUNTIF($P$4:P146,$A$5:$A$960)+($A$5:$A$960=""),0),0)),"")</f>
        <v/>
      </c>
    </row>
    <row r="148" spans="1:16" ht="18.75">
      <c r="A148" s="74" t="s">
        <v>477</v>
      </c>
      <c r="B148" s="20" t="s">
        <v>478</v>
      </c>
      <c r="C148" s="20" t="s">
        <v>59</v>
      </c>
      <c r="D148" s="20" t="s">
        <v>479</v>
      </c>
      <c r="E148" s="20" t="s">
        <v>177</v>
      </c>
      <c r="F148" s="20" t="s">
        <v>185</v>
      </c>
      <c r="G148" s="75">
        <v>44621</v>
      </c>
      <c r="H148" s="75">
        <v>46446</v>
      </c>
      <c r="I148" s="76" t="s">
        <v>197</v>
      </c>
      <c r="J148" s="77" t="s">
        <v>480</v>
      </c>
      <c r="L148" t="str">
        <f>IF(OR('01 Program Profile'!$E$5="",'01 Program Profile'!$E$6="",'01 Program Profile'!$E$7="",'01 Program Profile'!$E$8=""),"",IFERROR(INDEX($E$5:$E$960,MATCH(0,INDEX(COUNTIF($L$4:L147,$E$5:$E$960)+($A$5:$A$960&lt;&gt;'01 Program Profile'!$E$5)+($B$5:$B$960&lt;&gt;'01 Program Profile'!$E$6)+($C$5:$C$960&lt;&gt;'01 Program Profile'!$E$7)+($D$5:$D$960&lt;&gt;'01 Program Profile'!$E$8)+($E$5:$E$960=""),0),0)),""))</f>
        <v/>
      </c>
      <c r="M148" t="str">
        <f>IF(OR('01 Program Profile'!$E$5="",'01 Program Profile'!$E$6="",'01 Program Profile'!$E$7=""),"",IFERROR(INDEX($D$5:$D$960,MATCH(0,INDEX(COUNTIF($M$4:M147,$D$5:$D$960)+($A$5:$A$960&lt;&gt;'01 Program Profile'!$E$5)+($B$5:$B$960&lt;&gt;'01 Program Profile'!$E$6)+($C$5:$C$960&lt;&gt;'01 Program Profile'!$E$7)+($D$5:$D$960=""),0),0)),""))</f>
        <v/>
      </c>
      <c r="N148" t="str">
        <f>IF(OR('01 Program Profile'!$E$5="",'01 Program Profile'!$E$6=""),"",IFERROR(INDEX($C$5:$C$960,MATCH(0,INDEX(COUNTIF($N$4:N147,$C$5:$C$960)+($A$5:$A$960&lt;&gt;'01 Program Profile'!$E$5)+($B$5:$B$960&lt;&gt;'01 Program Profile'!$E$6)+($C$5:$C$960=""),0),0)),""))</f>
        <v/>
      </c>
      <c r="O148" t="str">
        <f>IF('01 Program Profile'!$E$5="","",IFERROR(INDEX($B$5:$B$960,MATCH(0,INDEX(COUNTIF($O$4:O147,$B$5:$B$960)+($A$5:$A$960&lt;&gt;'01 Program Profile'!$E$5)+($B$5:$B$960=""),0),0)),""))</f>
        <v/>
      </c>
      <c r="P148" t="str">
        <f>IFERROR(INDEX($A$5:$A$960,MATCH(0,INDEX(COUNTIF($P$4:P147,$A$5:$A$960)+($A$5:$A$960=""),0),0)),"")</f>
        <v/>
      </c>
    </row>
    <row r="149" spans="1:16" ht="18.75">
      <c r="A149" s="74" t="s">
        <v>477</v>
      </c>
      <c r="B149" s="20" t="s">
        <v>478</v>
      </c>
      <c r="C149" s="20" t="s">
        <v>59</v>
      </c>
      <c r="D149" s="20" t="s">
        <v>481</v>
      </c>
      <c r="E149" s="20" t="s">
        <v>177</v>
      </c>
      <c r="F149" s="20" t="s">
        <v>185</v>
      </c>
      <c r="G149" s="75">
        <v>44440</v>
      </c>
      <c r="H149" s="75">
        <v>46996</v>
      </c>
      <c r="I149" s="76" t="s">
        <v>197</v>
      </c>
      <c r="J149" s="77" t="s">
        <v>482</v>
      </c>
      <c r="L149" t="str">
        <f>IF(OR('01 Program Profile'!$E$5="",'01 Program Profile'!$E$6="",'01 Program Profile'!$E$7="",'01 Program Profile'!$E$8=""),"",IFERROR(INDEX($E$5:$E$960,MATCH(0,INDEX(COUNTIF($L$4:L148,$E$5:$E$960)+($A$5:$A$960&lt;&gt;'01 Program Profile'!$E$5)+($B$5:$B$960&lt;&gt;'01 Program Profile'!$E$6)+($C$5:$C$960&lt;&gt;'01 Program Profile'!$E$7)+($D$5:$D$960&lt;&gt;'01 Program Profile'!$E$8)+($E$5:$E$960=""),0),0)),""))</f>
        <v/>
      </c>
      <c r="M149" t="str">
        <f>IF(OR('01 Program Profile'!$E$5="",'01 Program Profile'!$E$6="",'01 Program Profile'!$E$7=""),"",IFERROR(INDEX($D$5:$D$960,MATCH(0,INDEX(COUNTIF($M$4:M148,$D$5:$D$960)+($A$5:$A$960&lt;&gt;'01 Program Profile'!$E$5)+($B$5:$B$960&lt;&gt;'01 Program Profile'!$E$6)+($C$5:$C$960&lt;&gt;'01 Program Profile'!$E$7)+($D$5:$D$960=""),0),0)),""))</f>
        <v/>
      </c>
      <c r="N149" t="str">
        <f>IF(OR('01 Program Profile'!$E$5="",'01 Program Profile'!$E$6=""),"",IFERROR(INDEX($C$5:$C$960,MATCH(0,INDEX(COUNTIF($N$4:N148,$C$5:$C$960)+($A$5:$A$960&lt;&gt;'01 Program Profile'!$E$5)+($B$5:$B$960&lt;&gt;'01 Program Profile'!$E$6)+($C$5:$C$960=""),0),0)),""))</f>
        <v/>
      </c>
      <c r="O149" t="str">
        <f>IF('01 Program Profile'!$E$5="","",IFERROR(INDEX($B$5:$B$960,MATCH(0,INDEX(COUNTIF($O$4:O148,$B$5:$B$960)+($A$5:$A$960&lt;&gt;'01 Program Profile'!$E$5)+($B$5:$B$960=""),0),0)),""))</f>
        <v/>
      </c>
      <c r="P149" t="str">
        <f>IFERROR(INDEX($A$5:$A$960,MATCH(0,INDEX(COUNTIF($P$4:P148,$A$5:$A$960)+($A$5:$A$960=""),0),0)),"")</f>
        <v/>
      </c>
    </row>
    <row r="150" spans="1:16" ht="18.75">
      <c r="A150" s="74" t="s">
        <v>477</v>
      </c>
      <c r="B150" s="20" t="s">
        <v>478</v>
      </c>
      <c r="C150" s="20" t="s">
        <v>59</v>
      </c>
      <c r="D150" s="20" t="s">
        <v>483</v>
      </c>
      <c r="E150" s="20" t="s">
        <v>177</v>
      </c>
      <c r="F150" s="20" t="s">
        <v>185</v>
      </c>
      <c r="G150" s="75">
        <v>44621</v>
      </c>
      <c r="H150" s="75">
        <v>46446</v>
      </c>
      <c r="I150" s="76" t="s">
        <v>197</v>
      </c>
      <c r="J150" s="77" t="s">
        <v>484</v>
      </c>
      <c r="L150" t="str">
        <f>IF(OR('01 Program Profile'!$E$5="",'01 Program Profile'!$E$6="",'01 Program Profile'!$E$7="",'01 Program Profile'!$E$8=""),"",IFERROR(INDEX($E$5:$E$960,MATCH(0,INDEX(COUNTIF($L$4:L149,$E$5:$E$960)+($A$5:$A$960&lt;&gt;'01 Program Profile'!$E$5)+($B$5:$B$960&lt;&gt;'01 Program Profile'!$E$6)+($C$5:$C$960&lt;&gt;'01 Program Profile'!$E$7)+($D$5:$D$960&lt;&gt;'01 Program Profile'!$E$8)+($E$5:$E$960=""),0),0)),""))</f>
        <v/>
      </c>
      <c r="M150" t="str">
        <f>IF(OR('01 Program Profile'!$E$5="",'01 Program Profile'!$E$6="",'01 Program Profile'!$E$7=""),"",IFERROR(INDEX($D$5:$D$960,MATCH(0,INDEX(COUNTIF($M$4:M149,$D$5:$D$960)+($A$5:$A$960&lt;&gt;'01 Program Profile'!$E$5)+($B$5:$B$960&lt;&gt;'01 Program Profile'!$E$6)+($C$5:$C$960&lt;&gt;'01 Program Profile'!$E$7)+($D$5:$D$960=""),0),0)),""))</f>
        <v/>
      </c>
      <c r="N150" t="str">
        <f>IF(OR('01 Program Profile'!$E$5="",'01 Program Profile'!$E$6=""),"",IFERROR(INDEX($C$5:$C$960,MATCH(0,INDEX(COUNTIF($N$4:N149,$C$5:$C$960)+($A$5:$A$960&lt;&gt;'01 Program Profile'!$E$5)+($B$5:$B$960&lt;&gt;'01 Program Profile'!$E$6)+($C$5:$C$960=""),0),0)),""))</f>
        <v/>
      </c>
      <c r="O150" t="str">
        <f>IF('01 Program Profile'!$E$5="","",IFERROR(INDEX($B$5:$B$960,MATCH(0,INDEX(COUNTIF($O$4:O149,$B$5:$B$960)+($A$5:$A$960&lt;&gt;'01 Program Profile'!$E$5)+($B$5:$B$960=""),0),0)),""))</f>
        <v/>
      </c>
      <c r="P150" t="str">
        <f>IFERROR(INDEX($A$5:$A$960,MATCH(0,INDEX(COUNTIF($P$4:P149,$A$5:$A$960)+($A$5:$A$960=""),0),0)),"")</f>
        <v/>
      </c>
    </row>
    <row r="151" spans="1:16" ht="18.75">
      <c r="A151" s="74" t="s">
        <v>477</v>
      </c>
      <c r="B151" s="20" t="s">
        <v>485</v>
      </c>
      <c r="C151" s="20" t="s">
        <v>59</v>
      </c>
      <c r="D151" s="20" t="s">
        <v>486</v>
      </c>
      <c r="E151" s="20" t="s">
        <v>177</v>
      </c>
      <c r="F151" s="20" t="s">
        <v>178</v>
      </c>
      <c r="G151" s="75">
        <v>45778</v>
      </c>
      <c r="H151" s="75">
        <v>46507</v>
      </c>
      <c r="I151" s="76" t="s">
        <v>179</v>
      </c>
      <c r="J151" s="77" t="s">
        <v>487</v>
      </c>
      <c r="L151" t="str">
        <f>IF(OR('01 Program Profile'!$E$5="",'01 Program Profile'!$E$6="",'01 Program Profile'!$E$7="",'01 Program Profile'!$E$8=""),"",IFERROR(INDEX($E$5:$E$960,MATCH(0,INDEX(COUNTIF($L$4:L150,$E$5:$E$960)+($A$5:$A$960&lt;&gt;'01 Program Profile'!$E$5)+($B$5:$B$960&lt;&gt;'01 Program Profile'!$E$6)+($C$5:$C$960&lt;&gt;'01 Program Profile'!$E$7)+($D$5:$D$960&lt;&gt;'01 Program Profile'!$E$8)+($E$5:$E$960=""),0),0)),""))</f>
        <v/>
      </c>
      <c r="M151" t="str">
        <f>IF(OR('01 Program Profile'!$E$5="",'01 Program Profile'!$E$6="",'01 Program Profile'!$E$7=""),"",IFERROR(INDEX($D$5:$D$960,MATCH(0,INDEX(COUNTIF($M$4:M150,$D$5:$D$960)+($A$5:$A$960&lt;&gt;'01 Program Profile'!$E$5)+($B$5:$B$960&lt;&gt;'01 Program Profile'!$E$6)+($C$5:$C$960&lt;&gt;'01 Program Profile'!$E$7)+($D$5:$D$960=""),0),0)),""))</f>
        <v/>
      </c>
      <c r="N151" t="str">
        <f>IF(OR('01 Program Profile'!$E$5="",'01 Program Profile'!$E$6=""),"",IFERROR(INDEX($C$5:$C$960,MATCH(0,INDEX(COUNTIF($N$4:N150,$C$5:$C$960)+($A$5:$A$960&lt;&gt;'01 Program Profile'!$E$5)+($B$5:$B$960&lt;&gt;'01 Program Profile'!$E$6)+($C$5:$C$960=""),0),0)),""))</f>
        <v/>
      </c>
      <c r="O151" t="str">
        <f>IF('01 Program Profile'!$E$5="","",IFERROR(INDEX($B$5:$B$960,MATCH(0,INDEX(COUNTIF($O$4:O150,$B$5:$B$960)+($A$5:$A$960&lt;&gt;'01 Program Profile'!$E$5)+($B$5:$B$960=""),0),0)),""))</f>
        <v/>
      </c>
      <c r="P151" t="str">
        <f>IFERROR(INDEX($A$5:$A$960,MATCH(0,INDEX(COUNTIF($P$4:P150,$A$5:$A$960)+($A$5:$A$960=""),0),0)),"")</f>
        <v/>
      </c>
    </row>
    <row r="152" spans="1:16" ht="18.75">
      <c r="A152" s="74" t="s">
        <v>477</v>
      </c>
      <c r="B152" s="20" t="s">
        <v>439</v>
      </c>
      <c r="C152" s="20" t="s">
        <v>59</v>
      </c>
      <c r="D152" s="20" t="s">
        <v>488</v>
      </c>
      <c r="E152" s="20" t="s">
        <v>177</v>
      </c>
      <c r="F152" s="20" t="s">
        <v>185</v>
      </c>
      <c r="G152" s="75">
        <v>44440</v>
      </c>
      <c r="H152" s="75">
        <v>46996</v>
      </c>
      <c r="I152" s="76" t="s">
        <v>260</v>
      </c>
      <c r="J152" s="77" t="s">
        <v>489</v>
      </c>
      <c r="L152" t="str">
        <f>IF(OR('01 Program Profile'!$E$5="",'01 Program Profile'!$E$6="",'01 Program Profile'!$E$7="",'01 Program Profile'!$E$8=""),"",IFERROR(INDEX($E$5:$E$960,MATCH(0,INDEX(COUNTIF($L$4:L151,$E$5:$E$960)+($A$5:$A$960&lt;&gt;'01 Program Profile'!$E$5)+($B$5:$B$960&lt;&gt;'01 Program Profile'!$E$6)+($C$5:$C$960&lt;&gt;'01 Program Profile'!$E$7)+($D$5:$D$960&lt;&gt;'01 Program Profile'!$E$8)+($E$5:$E$960=""),0),0)),""))</f>
        <v/>
      </c>
      <c r="M152" t="str">
        <f>IF(OR('01 Program Profile'!$E$5="",'01 Program Profile'!$E$6="",'01 Program Profile'!$E$7=""),"",IFERROR(INDEX($D$5:$D$960,MATCH(0,INDEX(COUNTIF($M$4:M151,$D$5:$D$960)+($A$5:$A$960&lt;&gt;'01 Program Profile'!$E$5)+($B$5:$B$960&lt;&gt;'01 Program Profile'!$E$6)+($C$5:$C$960&lt;&gt;'01 Program Profile'!$E$7)+($D$5:$D$960=""),0),0)),""))</f>
        <v/>
      </c>
      <c r="N152" t="str">
        <f>IF(OR('01 Program Profile'!$E$5="",'01 Program Profile'!$E$6=""),"",IFERROR(INDEX($C$5:$C$960,MATCH(0,INDEX(COUNTIF($N$4:N151,$C$5:$C$960)+($A$5:$A$960&lt;&gt;'01 Program Profile'!$E$5)+($B$5:$B$960&lt;&gt;'01 Program Profile'!$E$6)+($C$5:$C$960=""),0),0)),""))</f>
        <v/>
      </c>
      <c r="O152" t="str">
        <f>IF('01 Program Profile'!$E$5="","",IFERROR(INDEX($B$5:$B$960,MATCH(0,INDEX(COUNTIF($O$4:O151,$B$5:$B$960)+($A$5:$A$960&lt;&gt;'01 Program Profile'!$E$5)+($B$5:$B$960=""),0),0)),""))</f>
        <v/>
      </c>
      <c r="P152" t="str">
        <f>IFERROR(INDEX($A$5:$A$960,MATCH(0,INDEX(COUNTIF($P$4:P151,$A$5:$A$960)+($A$5:$A$960=""),0),0)),"")</f>
        <v/>
      </c>
    </row>
    <row r="153" spans="1:16" ht="18.75">
      <c r="A153" s="74" t="s">
        <v>477</v>
      </c>
      <c r="B153" s="20" t="s">
        <v>439</v>
      </c>
      <c r="C153" s="20" t="s">
        <v>181</v>
      </c>
      <c r="D153" s="20" t="s">
        <v>490</v>
      </c>
      <c r="E153" s="20" t="s">
        <v>177</v>
      </c>
      <c r="F153" s="20" t="s">
        <v>178</v>
      </c>
      <c r="G153" s="75">
        <v>45717</v>
      </c>
      <c r="H153" s="75">
        <v>46446</v>
      </c>
      <c r="I153" s="76" t="s">
        <v>260</v>
      </c>
      <c r="J153" s="77" t="s">
        <v>491</v>
      </c>
      <c r="L153" t="str">
        <f>IF(OR('01 Program Profile'!$E$5="",'01 Program Profile'!$E$6="",'01 Program Profile'!$E$7="",'01 Program Profile'!$E$8=""),"",IFERROR(INDEX($E$5:$E$960,MATCH(0,INDEX(COUNTIF($L$4:L152,$E$5:$E$960)+($A$5:$A$960&lt;&gt;'01 Program Profile'!$E$5)+($B$5:$B$960&lt;&gt;'01 Program Profile'!$E$6)+($C$5:$C$960&lt;&gt;'01 Program Profile'!$E$7)+($D$5:$D$960&lt;&gt;'01 Program Profile'!$E$8)+($E$5:$E$960=""),0),0)),""))</f>
        <v/>
      </c>
      <c r="M153" t="str">
        <f>IF(OR('01 Program Profile'!$E$5="",'01 Program Profile'!$E$6="",'01 Program Profile'!$E$7=""),"",IFERROR(INDEX($D$5:$D$960,MATCH(0,INDEX(COUNTIF($M$4:M152,$D$5:$D$960)+($A$5:$A$960&lt;&gt;'01 Program Profile'!$E$5)+($B$5:$B$960&lt;&gt;'01 Program Profile'!$E$6)+($C$5:$C$960&lt;&gt;'01 Program Profile'!$E$7)+($D$5:$D$960=""),0),0)),""))</f>
        <v/>
      </c>
      <c r="N153" t="str">
        <f>IF(OR('01 Program Profile'!$E$5="",'01 Program Profile'!$E$6=""),"",IFERROR(INDEX($C$5:$C$960,MATCH(0,INDEX(COUNTIF($N$4:N152,$C$5:$C$960)+($A$5:$A$960&lt;&gt;'01 Program Profile'!$E$5)+($B$5:$B$960&lt;&gt;'01 Program Profile'!$E$6)+($C$5:$C$960=""),0),0)),""))</f>
        <v/>
      </c>
      <c r="O153" t="str">
        <f>IF('01 Program Profile'!$E$5="","",IFERROR(INDEX($B$5:$B$960,MATCH(0,INDEX(COUNTIF($O$4:O152,$B$5:$B$960)+($A$5:$A$960&lt;&gt;'01 Program Profile'!$E$5)+($B$5:$B$960=""),0),0)),""))</f>
        <v/>
      </c>
      <c r="P153" t="str">
        <f>IFERROR(INDEX($A$5:$A$960,MATCH(0,INDEX(COUNTIF($P$4:P152,$A$5:$A$960)+($A$5:$A$960=""),0),0)),"")</f>
        <v/>
      </c>
    </row>
    <row r="154" spans="1:16" ht="18.75">
      <c r="A154" s="74" t="s">
        <v>477</v>
      </c>
      <c r="B154" s="20" t="s">
        <v>492</v>
      </c>
      <c r="C154" s="20" t="s">
        <v>59</v>
      </c>
      <c r="D154" s="20" t="s">
        <v>379</v>
      </c>
      <c r="E154" s="20" t="s">
        <v>177</v>
      </c>
      <c r="F154" s="20" t="s">
        <v>185</v>
      </c>
      <c r="G154" s="75">
        <v>44621</v>
      </c>
      <c r="H154" s="75">
        <v>46446</v>
      </c>
      <c r="I154" s="76" t="s">
        <v>197</v>
      </c>
      <c r="J154" s="77" t="s">
        <v>493</v>
      </c>
      <c r="L154" t="str">
        <f>IF(OR('01 Program Profile'!$E$5="",'01 Program Profile'!$E$6="",'01 Program Profile'!$E$7="",'01 Program Profile'!$E$8=""),"",IFERROR(INDEX($E$5:$E$960,MATCH(0,INDEX(COUNTIF($L$4:L153,$E$5:$E$960)+($A$5:$A$960&lt;&gt;'01 Program Profile'!$E$5)+($B$5:$B$960&lt;&gt;'01 Program Profile'!$E$6)+($C$5:$C$960&lt;&gt;'01 Program Profile'!$E$7)+($D$5:$D$960&lt;&gt;'01 Program Profile'!$E$8)+($E$5:$E$960=""),0),0)),""))</f>
        <v/>
      </c>
      <c r="M154" t="str">
        <f>IF(OR('01 Program Profile'!$E$5="",'01 Program Profile'!$E$6="",'01 Program Profile'!$E$7=""),"",IFERROR(INDEX($D$5:$D$960,MATCH(0,INDEX(COUNTIF($M$4:M153,$D$5:$D$960)+($A$5:$A$960&lt;&gt;'01 Program Profile'!$E$5)+($B$5:$B$960&lt;&gt;'01 Program Profile'!$E$6)+($C$5:$C$960&lt;&gt;'01 Program Profile'!$E$7)+($D$5:$D$960=""),0),0)),""))</f>
        <v/>
      </c>
      <c r="N154" t="str">
        <f>IF(OR('01 Program Profile'!$E$5="",'01 Program Profile'!$E$6=""),"",IFERROR(INDEX($C$5:$C$960,MATCH(0,INDEX(COUNTIF($N$4:N153,$C$5:$C$960)+($A$5:$A$960&lt;&gt;'01 Program Profile'!$E$5)+($B$5:$B$960&lt;&gt;'01 Program Profile'!$E$6)+($C$5:$C$960=""),0),0)),""))</f>
        <v/>
      </c>
      <c r="O154" t="str">
        <f>IF('01 Program Profile'!$E$5="","",IFERROR(INDEX($B$5:$B$960,MATCH(0,INDEX(COUNTIF($O$4:O153,$B$5:$B$960)+($A$5:$A$960&lt;&gt;'01 Program Profile'!$E$5)+($B$5:$B$960=""),0),0)),""))</f>
        <v/>
      </c>
      <c r="P154" t="str">
        <f>IFERROR(INDEX($A$5:$A$960,MATCH(0,INDEX(COUNTIF($P$4:P153,$A$5:$A$960)+($A$5:$A$960=""),0),0)),"")</f>
        <v/>
      </c>
    </row>
    <row r="155" spans="1:16" ht="18.75">
      <c r="A155" s="74" t="s">
        <v>477</v>
      </c>
      <c r="B155" s="20" t="s">
        <v>492</v>
      </c>
      <c r="C155" s="20" t="s">
        <v>59</v>
      </c>
      <c r="D155" s="20" t="s">
        <v>494</v>
      </c>
      <c r="E155" s="20" t="s">
        <v>177</v>
      </c>
      <c r="F155" s="20" t="s">
        <v>185</v>
      </c>
      <c r="G155" s="75">
        <v>44440</v>
      </c>
      <c r="H155" s="75">
        <v>46996</v>
      </c>
      <c r="I155" s="76" t="s">
        <v>197</v>
      </c>
      <c r="J155" s="77" t="s">
        <v>495</v>
      </c>
      <c r="L155" t="str">
        <f>IF(OR('01 Program Profile'!$E$5="",'01 Program Profile'!$E$6="",'01 Program Profile'!$E$7="",'01 Program Profile'!$E$8=""),"",IFERROR(INDEX($E$5:$E$960,MATCH(0,INDEX(COUNTIF($L$4:L154,$E$5:$E$960)+($A$5:$A$960&lt;&gt;'01 Program Profile'!$E$5)+($B$5:$B$960&lt;&gt;'01 Program Profile'!$E$6)+($C$5:$C$960&lt;&gt;'01 Program Profile'!$E$7)+($D$5:$D$960&lt;&gt;'01 Program Profile'!$E$8)+($E$5:$E$960=""),0),0)),""))</f>
        <v/>
      </c>
      <c r="M155" t="str">
        <f>IF(OR('01 Program Profile'!$E$5="",'01 Program Profile'!$E$6="",'01 Program Profile'!$E$7=""),"",IFERROR(INDEX($D$5:$D$960,MATCH(0,INDEX(COUNTIF($M$4:M154,$D$5:$D$960)+($A$5:$A$960&lt;&gt;'01 Program Profile'!$E$5)+($B$5:$B$960&lt;&gt;'01 Program Profile'!$E$6)+($C$5:$C$960&lt;&gt;'01 Program Profile'!$E$7)+($D$5:$D$960=""),0),0)),""))</f>
        <v/>
      </c>
      <c r="N155" t="str">
        <f>IF(OR('01 Program Profile'!$E$5="",'01 Program Profile'!$E$6=""),"",IFERROR(INDEX($C$5:$C$960,MATCH(0,INDEX(COUNTIF($N$4:N154,$C$5:$C$960)+($A$5:$A$960&lt;&gt;'01 Program Profile'!$E$5)+($B$5:$B$960&lt;&gt;'01 Program Profile'!$E$6)+($C$5:$C$960=""),0),0)),""))</f>
        <v/>
      </c>
      <c r="O155" t="str">
        <f>IF('01 Program Profile'!$E$5="","",IFERROR(INDEX($B$5:$B$960,MATCH(0,INDEX(COUNTIF($O$4:O154,$B$5:$B$960)+($A$5:$A$960&lt;&gt;'01 Program Profile'!$E$5)+($B$5:$B$960=""),0),0)),""))</f>
        <v/>
      </c>
      <c r="P155" t="str">
        <f>IFERROR(INDEX($A$5:$A$960,MATCH(0,INDEX(COUNTIF($P$4:P154,$A$5:$A$960)+($A$5:$A$960=""),0),0)),"")</f>
        <v/>
      </c>
    </row>
    <row r="156" spans="1:16" ht="18.75">
      <c r="A156" s="74" t="s">
        <v>477</v>
      </c>
      <c r="B156" s="20" t="s">
        <v>492</v>
      </c>
      <c r="C156" s="20" t="s">
        <v>59</v>
      </c>
      <c r="D156" s="20" t="s">
        <v>496</v>
      </c>
      <c r="E156" s="20" t="s">
        <v>177</v>
      </c>
      <c r="F156" s="20" t="s">
        <v>185</v>
      </c>
      <c r="G156" s="75">
        <v>44440</v>
      </c>
      <c r="H156" s="75">
        <v>46996</v>
      </c>
      <c r="I156" s="76" t="s">
        <v>197</v>
      </c>
      <c r="J156" s="77" t="s">
        <v>497</v>
      </c>
      <c r="L156" t="str">
        <f>IF(OR('01 Program Profile'!$E$5="",'01 Program Profile'!$E$6="",'01 Program Profile'!$E$7="",'01 Program Profile'!$E$8=""),"",IFERROR(INDEX($E$5:$E$960,MATCH(0,INDEX(COUNTIF($L$4:L155,$E$5:$E$960)+($A$5:$A$960&lt;&gt;'01 Program Profile'!$E$5)+($B$5:$B$960&lt;&gt;'01 Program Profile'!$E$6)+($C$5:$C$960&lt;&gt;'01 Program Profile'!$E$7)+($D$5:$D$960&lt;&gt;'01 Program Profile'!$E$8)+($E$5:$E$960=""),0),0)),""))</f>
        <v/>
      </c>
      <c r="M156" t="str">
        <f>IF(OR('01 Program Profile'!$E$5="",'01 Program Profile'!$E$6="",'01 Program Profile'!$E$7=""),"",IFERROR(INDEX($D$5:$D$960,MATCH(0,INDEX(COUNTIF($M$4:M155,$D$5:$D$960)+($A$5:$A$960&lt;&gt;'01 Program Profile'!$E$5)+($B$5:$B$960&lt;&gt;'01 Program Profile'!$E$6)+($C$5:$C$960&lt;&gt;'01 Program Profile'!$E$7)+($D$5:$D$960=""),0),0)),""))</f>
        <v/>
      </c>
      <c r="N156" t="str">
        <f>IF(OR('01 Program Profile'!$E$5="",'01 Program Profile'!$E$6=""),"",IFERROR(INDEX($C$5:$C$960,MATCH(0,INDEX(COUNTIF($N$4:N155,$C$5:$C$960)+($A$5:$A$960&lt;&gt;'01 Program Profile'!$E$5)+($B$5:$B$960&lt;&gt;'01 Program Profile'!$E$6)+($C$5:$C$960=""),0),0)),""))</f>
        <v/>
      </c>
      <c r="O156" t="str">
        <f>IF('01 Program Profile'!$E$5="","",IFERROR(INDEX($B$5:$B$960,MATCH(0,INDEX(COUNTIF($O$4:O155,$B$5:$B$960)+($A$5:$A$960&lt;&gt;'01 Program Profile'!$E$5)+($B$5:$B$960=""),0),0)),""))</f>
        <v/>
      </c>
      <c r="P156" t="str">
        <f>IFERROR(INDEX($A$5:$A$960,MATCH(0,INDEX(COUNTIF($P$4:P155,$A$5:$A$960)+($A$5:$A$960=""),0),0)),"")</f>
        <v/>
      </c>
    </row>
    <row r="157" spans="1:16" ht="18.75">
      <c r="A157" s="74" t="s">
        <v>477</v>
      </c>
      <c r="B157" s="20" t="s">
        <v>492</v>
      </c>
      <c r="C157" s="20" t="s">
        <v>59</v>
      </c>
      <c r="D157" s="20" t="s">
        <v>358</v>
      </c>
      <c r="E157" s="20" t="s">
        <v>177</v>
      </c>
      <c r="F157" s="20" t="s">
        <v>185</v>
      </c>
      <c r="G157" s="75">
        <v>44440</v>
      </c>
      <c r="H157" s="75">
        <v>46996</v>
      </c>
      <c r="I157" s="76" t="s">
        <v>197</v>
      </c>
      <c r="J157" s="77" t="s">
        <v>498</v>
      </c>
      <c r="L157" t="str">
        <f>IF(OR('01 Program Profile'!$E$5="",'01 Program Profile'!$E$6="",'01 Program Profile'!$E$7="",'01 Program Profile'!$E$8=""),"",IFERROR(INDEX($E$5:$E$960,MATCH(0,INDEX(COUNTIF($L$4:L156,$E$5:$E$960)+($A$5:$A$960&lt;&gt;'01 Program Profile'!$E$5)+($B$5:$B$960&lt;&gt;'01 Program Profile'!$E$6)+($C$5:$C$960&lt;&gt;'01 Program Profile'!$E$7)+($D$5:$D$960&lt;&gt;'01 Program Profile'!$E$8)+($E$5:$E$960=""),0),0)),""))</f>
        <v/>
      </c>
      <c r="M157" t="str">
        <f>IF(OR('01 Program Profile'!$E$5="",'01 Program Profile'!$E$6="",'01 Program Profile'!$E$7=""),"",IFERROR(INDEX($D$5:$D$960,MATCH(0,INDEX(COUNTIF($M$4:M156,$D$5:$D$960)+($A$5:$A$960&lt;&gt;'01 Program Profile'!$E$5)+($B$5:$B$960&lt;&gt;'01 Program Profile'!$E$6)+($C$5:$C$960&lt;&gt;'01 Program Profile'!$E$7)+($D$5:$D$960=""),0),0)),""))</f>
        <v/>
      </c>
      <c r="N157" t="str">
        <f>IF(OR('01 Program Profile'!$E$5="",'01 Program Profile'!$E$6=""),"",IFERROR(INDEX($C$5:$C$960,MATCH(0,INDEX(COUNTIF($N$4:N156,$C$5:$C$960)+($A$5:$A$960&lt;&gt;'01 Program Profile'!$E$5)+($B$5:$B$960&lt;&gt;'01 Program Profile'!$E$6)+($C$5:$C$960=""),0),0)),""))</f>
        <v/>
      </c>
      <c r="O157" t="str">
        <f>IF('01 Program Profile'!$E$5="","",IFERROR(INDEX($B$5:$B$960,MATCH(0,INDEX(COUNTIF($O$4:O156,$B$5:$B$960)+($A$5:$A$960&lt;&gt;'01 Program Profile'!$E$5)+($B$5:$B$960=""),0),0)),""))</f>
        <v/>
      </c>
      <c r="P157" t="str">
        <f>IFERROR(INDEX($A$5:$A$960,MATCH(0,INDEX(COUNTIF($P$4:P156,$A$5:$A$960)+($A$5:$A$960=""),0),0)),"")</f>
        <v/>
      </c>
    </row>
    <row r="158" spans="1:16" ht="18.75">
      <c r="A158" s="74" t="s">
        <v>477</v>
      </c>
      <c r="B158" s="20" t="s">
        <v>492</v>
      </c>
      <c r="C158" s="20" t="s">
        <v>59</v>
      </c>
      <c r="D158" s="20" t="s">
        <v>499</v>
      </c>
      <c r="E158" s="20" t="s">
        <v>177</v>
      </c>
      <c r="F158" s="20" t="s">
        <v>185</v>
      </c>
      <c r="G158" s="75">
        <v>44621</v>
      </c>
      <c r="H158" s="75">
        <v>46446</v>
      </c>
      <c r="I158" s="76" t="s">
        <v>197</v>
      </c>
      <c r="J158" s="77" t="s">
        <v>500</v>
      </c>
      <c r="L158" t="str">
        <f>IF(OR('01 Program Profile'!$E$5="",'01 Program Profile'!$E$6="",'01 Program Profile'!$E$7="",'01 Program Profile'!$E$8=""),"",IFERROR(INDEX($E$5:$E$960,MATCH(0,INDEX(COUNTIF($L$4:L157,$E$5:$E$960)+($A$5:$A$960&lt;&gt;'01 Program Profile'!$E$5)+($B$5:$B$960&lt;&gt;'01 Program Profile'!$E$6)+($C$5:$C$960&lt;&gt;'01 Program Profile'!$E$7)+($D$5:$D$960&lt;&gt;'01 Program Profile'!$E$8)+($E$5:$E$960=""),0),0)),""))</f>
        <v/>
      </c>
      <c r="M158" t="str">
        <f>IF(OR('01 Program Profile'!$E$5="",'01 Program Profile'!$E$6="",'01 Program Profile'!$E$7=""),"",IFERROR(INDEX($D$5:$D$960,MATCH(0,INDEX(COUNTIF($M$4:M157,$D$5:$D$960)+($A$5:$A$960&lt;&gt;'01 Program Profile'!$E$5)+($B$5:$B$960&lt;&gt;'01 Program Profile'!$E$6)+($C$5:$C$960&lt;&gt;'01 Program Profile'!$E$7)+($D$5:$D$960=""),0),0)),""))</f>
        <v/>
      </c>
      <c r="N158" t="str">
        <f>IF(OR('01 Program Profile'!$E$5="",'01 Program Profile'!$E$6=""),"",IFERROR(INDEX($C$5:$C$960,MATCH(0,INDEX(COUNTIF($N$4:N157,$C$5:$C$960)+($A$5:$A$960&lt;&gt;'01 Program Profile'!$E$5)+($B$5:$B$960&lt;&gt;'01 Program Profile'!$E$6)+($C$5:$C$960=""),0),0)),""))</f>
        <v/>
      </c>
      <c r="O158" t="str">
        <f>IF('01 Program Profile'!$E$5="","",IFERROR(INDEX($B$5:$B$960,MATCH(0,INDEX(COUNTIF($O$4:O157,$B$5:$B$960)+($A$5:$A$960&lt;&gt;'01 Program Profile'!$E$5)+($B$5:$B$960=""),0),0)),""))</f>
        <v/>
      </c>
      <c r="P158" t="str">
        <f>IFERROR(INDEX($A$5:$A$960,MATCH(0,INDEX(COUNTIF($P$4:P157,$A$5:$A$960)+($A$5:$A$960=""),0),0)),"")</f>
        <v/>
      </c>
    </row>
    <row r="159" spans="1:16" ht="18.75">
      <c r="A159" s="74" t="s">
        <v>477</v>
      </c>
      <c r="B159" s="20" t="s">
        <v>492</v>
      </c>
      <c r="C159" s="20" t="s">
        <v>59</v>
      </c>
      <c r="D159" s="20" t="s">
        <v>501</v>
      </c>
      <c r="E159" s="20" t="s">
        <v>177</v>
      </c>
      <c r="F159" s="20" t="s">
        <v>185</v>
      </c>
      <c r="G159" s="75">
        <v>44440</v>
      </c>
      <c r="H159" s="75">
        <v>46996</v>
      </c>
      <c r="I159" s="76" t="s">
        <v>197</v>
      </c>
      <c r="J159" s="77" t="s">
        <v>502</v>
      </c>
      <c r="L159" t="str">
        <f>IF(OR('01 Program Profile'!$E$5="",'01 Program Profile'!$E$6="",'01 Program Profile'!$E$7="",'01 Program Profile'!$E$8=""),"",IFERROR(INDEX($E$5:$E$960,MATCH(0,INDEX(COUNTIF($L$4:L158,$E$5:$E$960)+($A$5:$A$960&lt;&gt;'01 Program Profile'!$E$5)+($B$5:$B$960&lt;&gt;'01 Program Profile'!$E$6)+($C$5:$C$960&lt;&gt;'01 Program Profile'!$E$7)+($D$5:$D$960&lt;&gt;'01 Program Profile'!$E$8)+($E$5:$E$960=""),0),0)),""))</f>
        <v/>
      </c>
      <c r="M159" t="str">
        <f>IF(OR('01 Program Profile'!$E$5="",'01 Program Profile'!$E$6="",'01 Program Profile'!$E$7=""),"",IFERROR(INDEX($D$5:$D$960,MATCH(0,INDEX(COUNTIF($M$4:M158,$D$5:$D$960)+($A$5:$A$960&lt;&gt;'01 Program Profile'!$E$5)+($B$5:$B$960&lt;&gt;'01 Program Profile'!$E$6)+($C$5:$C$960&lt;&gt;'01 Program Profile'!$E$7)+($D$5:$D$960=""),0),0)),""))</f>
        <v/>
      </c>
      <c r="N159" t="str">
        <f>IF(OR('01 Program Profile'!$E$5="",'01 Program Profile'!$E$6=""),"",IFERROR(INDEX($C$5:$C$960,MATCH(0,INDEX(COUNTIF($N$4:N158,$C$5:$C$960)+($A$5:$A$960&lt;&gt;'01 Program Profile'!$E$5)+($B$5:$B$960&lt;&gt;'01 Program Profile'!$E$6)+($C$5:$C$960=""),0),0)),""))</f>
        <v/>
      </c>
      <c r="O159" t="str">
        <f>IF('01 Program Profile'!$E$5="","",IFERROR(INDEX($B$5:$B$960,MATCH(0,INDEX(COUNTIF($O$4:O158,$B$5:$B$960)+($A$5:$A$960&lt;&gt;'01 Program Profile'!$E$5)+($B$5:$B$960=""),0),0)),""))</f>
        <v/>
      </c>
      <c r="P159" t="str">
        <f>IFERROR(INDEX($A$5:$A$960,MATCH(0,INDEX(COUNTIF($P$4:P158,$A$5:$A$960)+($A$5:$A$960=""),0),0)),"")</f>
        <v/>
      </c>
    </row>
    <row r="160" spans="1:16" ht="18.75">
      <c r="A160" s="74" t="s">
        <v>477</v>
      </c>
      <c r="B160" s="20" t="s">
        <v>492</v>
      </c>
      <c r="C160" s="20" t="s">
        <v>59</v>
      </c>
      <c r="D160" s="20" t="s">
        <v>503</v>
      </c>
      <c r="E160" s="20" t="s">
        <v>177</v>
      </c>
      <c r="F160" s="20" t="s">
        <v>185</v>
      </c>
      <c r="G160" s="75">
        <v>44440</v>
      </c>
      <c r="H160" s="75">
        <v>46996</v>
      </c>
      <c r="I160" s="76" t="s">
        <v>197</v>
      </c>
      <c r="J160" s="77" t="s">
        <v>504</v>
      </c>
      <c r="L160" t="str">
        <f>IF(OR('01 Program Profile'!$E$5="",'01 Program Profile'!$E$6="",'01 Program Profile'!$E$7="",'01 Program Profile'!$E$8=""),"",IFERROR(INDEX($E$5:$E$960,MATCH(0,INDEX(COUNTIF($L$4:L159,$E$5:$E$960)+($A$5:$A$960&lt;&gt;'01 Program Profile'!$E$5)+($B$5:$B$960&lt;&gt;'01 Program Profile'!$E$6)+($C$5:$C$960&lt;&gt;'01 Program Profile'!$E$7)+($D$5:$D$960&lt;&gt;'01 Program Profile'!$E$8)+($E$5:$E$960=""),0),0)),""))</f>
        <v/>
      </c>
      <c r="M160" t="str">
        <f>IF(OR('01 Program Profile'!$E$5="",'01 Program Profile'!$E$6="",'01 Program Profile'!$E$7=""),"",IFERROR(INDEX($D$5:$D$960,MATCH(0,INDEX(COUNTIF($M$4:M159,$D$5:$D$960)+($A$5:$A$960&lt;&gt;'01 Program Profile'!$E$5)+($B$5:$B$960&lt;&gt;'01 Program Profile'!$E$6)+($C$5:$C$960&lt;&gt;'01 Program Profile'!$E$7)+($D$5:$D$960=""),0),0)),""))</f>
        <v/>
      </c>
      <c r="N160" t="str">
        <f>IF(OR('01 Program Profile'!$E$5="",'01 Program Profile'!$E$6=""),"",IFERROR(INDEX($C$5:$C$960,MATCH(0,INDEX(COUNTIF($N$4:N159,$C$5:$C$960)+($A$5:$A$960&lt;&gt;'01 Program Profile'!$E$5)+($B$5:$B$960&lt;&gt;'01 Program Profile'!$E$6)+($C$5:$C$960=""),0),0)),""))</f>
        <v/>
      </c>
      <c r="O160" t="str">
        <f>IF('01 Program Profile'!$E$5="","",IFERROR(INDEX($B$5:$B$960,MATCH(0,INDEX(COUNTIF($O$4:O159,$B$5:$B$960)+($A$5:$A$960&lt;&gt;'01 Program Profile'!$E$5)+($B$5:$B$960=""),0),0)),""))</f>
        <v/>
      </c>
      <c r="P160" t="str">
        <f>IFERROR(INDEX($A$5:$A$960,MATCH(0,INDEX(COUNTIF($P$4:P159,$A$5:$A$960)+($A$5:$A$960=""),0),0)),"")</f>
        <v/>
      </c>
    </row>
    <row r="161" spans="1:16" ht="18.75">
      <c r="A161" s="74" t="s">
        <v>477</v>
      </c>
      <c r="B161" s="20" t="s">
        <v>492</v>
      </c>
      <c r="C161" s="20" t="s">
        <v>181</v>
      </c>
      <c r="D161" s="20" t="s">
        <v>505</v>
      </c>
      <c r="E161" s="20" t="s">
        <v>177</v>
      </c>
      <c r="F161" s="20" t="s">
        <v>185</v>
      </c>
      <c r="G161" s="75">
        <v>45658</v>
      </c>
      <c r="H161" s="75">
        <v>47483</v>
      </c>
      <c r="I161" s="76" t="s">
        <v>197</v>
      </c>
      <c r="J161" s="77" t="s">
        <v>506</v>
      </c>
      <c r="L161" t="str">
        <f>IF(OR('01 Program Profile'!$E$5="",'01 Program Profile'!$E$6="",'01 Program Profile'!$E$7="",'01 Program Profile'!$E$8=""),"",IFERROR(INDEX($E$5:$E$960,MATCH(0,INDEX(COUNTIF($L$4:L160,$E$5:$E$960)+($A$5:$A$960&lt;&gt;'01 Program Profile'!$E$5)+($B$5:$B$960&lt;&gt;'01 Program Profile'!$E$6)+($C$5:$C$960&lt;&gt;'01 Program Profile'!$E$7)+($D$5:$D$960&lt;&gt;'01 Program Profile'!$E$8)+($E$5:$E$960=""),0),0)),""))</f>
        <v/>
      </c>
      <c r="M161" t="str">
        <f>IF(OR('01 Program Profile'!$E$5="",'01 Program Profile'!$E$6="",'01 Program Profile'!$E$7=""),"",IFERROR(INDEX($D$5:$D$960,MATCH(0,INDEX(COUNTIF($M$4:M160,$D$5:$D$960)+($A$5:$A$960&lt;&gt;'01 Program Profile'!$E$5)+($B$5:$B$960&lt;&gt;'01 Program Profile'!$E$6)+($C$5:$C$960&lt;&gt;'01 Program Profile'!$E$7)+($D$5:$D$960=""),0),0)),""))</f>
        <v/>
      </c>
      <c r="N161" t="str">
        <f>IF(OR('01 Program Profile'!$E$5="",'01 Program Profile'!$E$6=""),"",IFERROR(INDEX($C$5:$C$960,MATCH(0,INDEX(COUNTIF($N$4:N160,$C$5:$C$960)+($A$5:$A$960&lt;&gt;'01 Program Profile'!$E$5)+($B$5:$B$960&lt;&gt;'01 Program Profile'!$E$6)+($C$5:$C$960=""),0),0)),""))</f>
        <v/>
      </c>
      <c r="O161" t="str">
        <f>IF('01 Program Profile'!$E$5="","",IFERROR(INDEX($B$5:$B$960,MATCH(0,INDEX(COUNTIF($O$4:O160,$B$5:$B$960)+($A$5:$A$960&lt;&gt;'01 Program Profile'!$E$5)+($B$5:$B$960=""),0),0)),""))</f>
        <v/>
      </c>
      <c r="P161" t="str">
        <f>IFERROR(INDEX($A$5:$A$960,MATCH(0,INDEX(COUNTIF($P$4:P160,$A$5:$A$960)+($A$5:$A$960=""),0),0)),"")</f>
        <v/>
      </c>
    </row>
    <row r="162" spans="1:16" ht="18.75">
      <c r="A162" s="74" t="s">
        <v>477</v>
      </c>
      <c r="B162" s="20" t="s">
        <v>492</v>
      </c>
      <c r="C162" s="20" t="s">
        <v>181</v>
      </c>
      <c r="D162" s="20" t="s">
        <v>507</v>
      </c>
      <c r="E162" s="20" t="s">
        <v>177</v>
      </c>
      <c r="F162" s="20" t="s">
        <v>185</v>
      </c>
      <c r="G162" s="75">
        <v>45658</v>
      </c>
      <c r="H162" s="75">
        <v>47483</v>
      </c>
      <c r="I162" s="76" t="s">
        <v>197</v>
      </c>
      <c r="J162" s="77" t="s">
        <v>508</v>
      </c>
      <c r="L162" t="str">
        <f>IF(OR('01 Program Profile'!$E$5="",'01 Program Profile'!$E$6="",'01 Program Profile'!$E$7="",'01 Program Profile'!$E$8=""),"",IFERROR(INDEX($E$5:$E$960,MATCH(0,INDEX(COUNTIF($L$4:L161,$E$5:$E$960)+($A$5:$A$960&lt;&gt;'01 Program Profile'!$E$5)+($B$5:$B$960&lt;&gt;'01 Program Profile'!$E$6)+($C$5:$C$960&lt;&gt;'01 Program Profile'!$E$7)+($D$5:$D$960&lt;&gt;'01 Program Profile'!$E$8)+($E$5:$E$960=""),0),0)),""))</f>
        <v/>
      </c>
      <c r="M162" t="str">
        <f>IF(OR('01 Program Profile'!$E$5="",'01 Program Profile'!$E$6="",'01 Program Profile'!$E$7=""),"",IFERROR(INDEX($D$5:$D$960,MATCH(0,INDEX(COUNTIF($M$4:M161,$D$5:$D$960)+($A$5:$A$960&lt;&gt;'01 Program Profile'!$E$5)+($B$5:$B$960&lt;&gt;'01 Program Profile'!$E$6)+($C$5:$C$960&lt;&gt;'01 Program Profile'!$E$7)+($D$5:$D$960=""),0),0)),""))</f>
        <v/>
      </c>
      <c r="N162" t="str">
        <f>IF(OR('01 Program Profile'!$E$5="",'01 Program Profile'!$E$6=""),"",IFERROR(INDEX($C$5:$C$960,MATCH(0,INDEX(COUNTIF($N$4:N161,$C$5:$C$960)+($A$5:$A$960&lt;&gt;'01 Program Profile'!$E$5)+($B$5:$B$960&lt;&gt;'01 Program Profile'!$E$6)+($C$5:$C$960=""),0),0)),""))</f>
        <v/>
      </c>
      <c r="O162" t="str">
        <f>IF('01 Program Profile'!$E$5="","",IFERROR(INDEX($B$5:$B$960,MATCH(0,INDEX(COUNTIF($O$4:O161,$B$5:$B$960)+($A$5:$A$960&lt;&gt;'01 Program Profile'!$E$5)+($B$5:$B$960=""),0),0)),""))</f>
        <v/>
      </c>
      <c r="P162" t="str">
        <f>IFERROR(INDEX($A$5:$A$960,MATCH(0,INDEX(COUNTIF($P$4:P161,$A$5:$A$960)+($A$5:$A$960=""),0),0)),"")</f>
        <v/>
      </c>
    </row>
    <row r="163" spans="1:16" ht="18.75">
      <c r="A163" s="74" t="s">
        <v>477</v>
      </c>
      <c r="B163" s="20" t="s">
        <v>492</v>
      </c>
      <c r="C163" s="20" t="s">
        <v>181</v>
      </c>
      <c r="D163" s="20" t="s">
        <v>509</v>
      </c>
      <c r="E163" s="20" t="s">
        <v>177</v>
      </c>
      <c r="F163" s="20" t="s">
        <v>178</v>
      </c>
      <c r="G163" s="75">
        <v>45748</v>
      </c>
      <c r="H163" s="75">
        <v>46476</v>
      </c>
      <c r="I163" s="76" t="s">
        <v>197</v>
      </c>
      <c r="J163" s="77" t="s">
        <v>510</v>
      </c>
      <c r="L163" t="str">
        <f>IF(OR('01 Program Profile'!$E$5="",'01 Program Profile'!$E$6="",'01 Program Profile'!$E$7="",'01 Program Profile'!$E$8=""),"",IFERROR(INDEX($E$5:$E$960,MATCH(0,INDEX(COUNTIF($L$4:L162,$E$5:$E$960)+($A$5:$A$960&lt;&gt;'01 Program Profile'!$E$5)+($B$5:$B$960&lt;&gt;'01 Program Profile'!$E$6)+($C$5:$C$960&lt;&gt;'01 Program Profile'!$E$7)+($D$5:$D$960&lt;&gt;'01 Program Profile'!$E$8)+($E$5:$E$960=""),0),0)),""))</f>
        <v/>
      </c>
      <c r="M163" t="str">
        <f>IF(OR('01 Program Profile'!$E$5="",'01 Program Profile'!$E$6="",'01 Program Profile'!$E$7=""),"",IFERROR(INDEX($D$5:$D$960,MATCH(0,INDEX(COUNTIF($M$4:M162,$D$5:$D$960)+($A$5:$A$960&lt;&gt;'01 Program Profile'!$E$5)+($B$5:$B$960&lt;&gt;'01 Program Profile'!$E$6)+($C$5:$C$960&lt;&gt;'01 Program Profile'!$E$7)+($D$5:$D$960=""),0),0)),""))</f>
        <v/>
      </c>
      <c r="N163" t="str">
        <f>IF(OR('01 Program Profile'!$E$5="",'01 Program Profile'!$E$6=""),"",IFERROR(INDEX($C$5:$C$960,MATCH(0,INDEX(COUNTIF($N$4:N162,$C$5:$C$960)+($A$5:$A$960&lt;&gt;'01 Program Profile'!$E$5)+($B$5:$B$960&lt;&gt;'01 Program Profile'!$E$6)+($C$5:$C$960=""),0),0)),""))</f>
        <v/>
      </c>
      <c r="O163" t="str">
        <f>IF('01 Program Profile'!$E$5="","",IFERROR(INDEX($B$5:$B$960,MATCH(0,INDEX(COUNTIF($O$4:O162,$B$5:$B$960)+($A$5:$A$960&lt;&gt;'01 Program Profile'!$E$5)+($B$5:$B$960=""),0),0)),""))</f>
        <v/>
      </c>
      <c r="P163" t="str">
        <f>IFERROR(INDEX($A$5:$A$960,MATCH(0,INDEX(COUNTIF($P$4:P162,$A$5:$A$960)+($A$5:$A$960=""),0),0)),"")</f>
        <v/>
      </c>
    </row>
    <row r="164" spans="1:16" ht="18.75">
      <c r="A164" s="74" t="s">
        <v>477</v>
      </c>
      <c r="B164" s="20" t="s">
        <v>492</v>
      </c>
      <c r="C164" s="20" t="s">
        <v>181</v>
      </c>
      <c r="D164" s="20" t="s">
        <v>511</v>
      </c>
      <c r="E164" s="20" t="s">
        <v>177</v>
      </c>
      <c r="F164" s="20" t="s">
        <v>178</v>
      </c>
      <c r="G164" s="75">
        <v>45748</v>
      </c>
      <c r="H164" s="75">
        <v>46476</v>
      </c>
      <c r="I164" s="76" t="s">
        <v>197</v>
      </c>
      <c r="J164" s="77" t="s">
        <v>512</v>
      </c>
      <c r="L164" t="str">
        <f>IF(OR('01 Program Profile'!$E$5="",'01 Program Profile'!$E$6="",'01 Program Profile'!$E$7="",'01 Program Profile'!$E$8=""),"",IFERROR(INDEX($E$5:$E$960,MATCH(0,INDEX(COUNTIF($L$4:L163,$E$5:$E$960)+($A$5:$A$960&lt;&gt;'01 Program Profile'!$E$5)+($B$5:$B$960&lt;&gt;'01 Program Profile'!$E$6)+($C$5:$C$960&lt;&gt;'01 Program Profile'!$E$7)+($D$5:$D$960&lt;&gt;'01 Program Profile'!$E$8)+($E$5:$E$960=""),0),0)),""))</f>
        <v/>
      </c>
      <c r="M164" t="str">
        <f>IF(OR('01 Program Profile'!$E$5="",'01 Program Profile'!$E$6="",'01 Program Profile'!$E$7=""),"",IFERROR(INDEX($D$5:$D$960,MATCH(0,INDEX(COUNTIF($M$4:M163,$D$5:$D$960)+($A$5:$A$960&lt;&gt;'01 Program Profile'!$E$5)+($B$5:$B$960&lt;&gt;'01 Program Profile'!$E$6)+($C$5:$C$960&lt;&gt;'01 Program Profile'!$E$7)+($D$5:$D$960=""),0),0)),""))</f>
        <v/>
      </c>
      <c r="N164" t="str">
        <f>IF(OR('01 Program Profile'!$E$5="",'01 Program Profile'!$E$6=""),"",IFERROR(INDEX($C$5:$C$960,MATCH(0,INDEX(COUNTIF($N$4:N163,$C$5:$C$960)+($A$5:$A$960&lt;&gt;'01 Program Profile'!$E$5)+($B$5:$B$960&lt;&gt;'01 Program Profile'!$E$6)+($C$5:$C$960=""),0),0)),""))</f>
        <v/>
      </c>
      <c r="O164" t="str">
        <f>IF('01 Program Profile'!$E$5="","",IFERROR(INDEX($B$5:$B$960,MATCH(0,INDEX(COUNTIF($O$4:O163,$B$5:$B$960)+($A$5:$A$960&lt;&gt;'01 Program Profile'!$E$5)+($B$5:$B$960=""),0),0)),""))</f>
        <v/>
      </c>
      <c r="P164" t="str">
        <f>IFERROR(INDEX($A$5:$A$960,MATCH(0,INDEX(COUNTIF($P$4:P163,$A$5:$A$960)+($A$5:$A$960=""),0),0)),"")</f>
        <v/>
      </c>
    </row>
    <row r="165" spans="1:16" ht="18.75">
      <c r="A165" s="74" t="s">
        <v>477</v>
      </c>
      <c r="B165" s="20" t="s">
        <v>492</v>
      </c>
      <c r="C165" s="20" t="s">
        <v>181</v>
      </c>
      <c r="D165" s="20" t="s">
        <v>513</v>
      </c>
      <c r="E165" s="20" t="s">
        <v>177</v>
      </c>
      <c r="F165" s="20" t="s">
        <v>178</v>
      </c>
      <c r="G165" s="75">
        <v>45748</v>
      </c>
      <c r="H165" s="75">
        <v>46476</v>
      </c>
      <c r="I165" s="76" t="s">
        <v>197</v>
      </c>
      <c r="J165" s="77" t="s">
        <v>514</v>
      </c>
      <c r="L165" t="str">
        <f>IF(OR('01 Program Profile'!$E$5="",'01 Program Profile'!$E$6="",'01 Program Profile'!$E$7="",'01 Program Profile'!$E$8=""),"",IFERROR(INDEX($E$5:$E$960,MATCH(0,INDEX(COUNTIF($L$4:L164,$E$5:$E$960)+($A$5:$A$960&lt;&gt;'01 Program Profile'!$E$5)+($B$5:$B$960&lt;&gt;'01 Program Profile'!$E$6)+($C$5:$C$960&lt;&gt;'01 Program Profile'!$E$7)+($D$5:$D$960&lt;&gt;'01 Program Profile'!$E$8)+($E$5:$E$960=""),0),0)),""))</f>
        <v/>
      </c>
      <c r="M165" t="str">
        <f>IF(OR('01 Program Profile'!$E$5="",'01 Program Profile'!$E$6="",'01 Program Profile'!$E$7=""),"",IFERROR(INDEX($D$5:$D$960,MATCH(0,INDEX(COUNTIF($M$4:M164,$D$5:$D$960)+($A$5:$A$960&lt;&gt;'01 Program Profile'!$E$5)+($B$5:$B$960&lt;&gt;'01 Program Profile'!$E$6)+($C$5:$C$960&lt;&gt;'01 Program Profile'!$E$7)+($D$5:$D$960=""),0),0)),""))</f>
        <v/>
      </c>
      <c r="N165" t="str">
        <f>IF(OR('01 Program Profile'!$E$5="",'01 Program Profile'!$E$6=""),"",IFERROR(INDEX($C$5:$C$960,MATCH(0,INDEX(COUNTIF($N$4:N164,$C$5:$C$960)+($A$5:$A$960&lt;&gt;'01 Program Profile'!$E$5)+($B$5:$B$960&lt;&gt;'01 Program Profile'!$E$6)+($C$5:$C$960=""),0),0)),""))</f>
        <v/>
      </c>
      <c r="O165" t="str">
        <f>IF('01 Program Profile'!$E$5="","",IFERROR(INDEX($B$5:$B$960,MATCH(0,INDEX(COUNTIF($O$4:O164,$B$5:$B$960)+($A$5:$A$960&lt;&gt;'01 Program Profile'!$E$5)+($B$5:$B$960=""),0),0)),""))</f>
        <v/>
      </c>
      <c r="P165" t="str">
        <f>IFERROR(INDEX($A$5:$A$960,MATCH(0,INDEX(COUNTIF($P$4:P164,$A$5:$A$960)+($A$5:$A$960=""),0),0)),"")</f>
        <v/>
      </c>
    </row>
    <row r="166" spans="1:16" ht="18.75">
      <c r="A166" s="74" t="s">
        <v>515</v>
      </c>
      <c r="B166" s="20" t="s">
        <v>516</v>
      </c>
      <c r="C166" s="20" t="s">
        <v>181</v>
      </c>
      <c r="D166" s="20" t="s">
        <v>517</v>
      </c>
      <c r="E166" s="20" t="s">
        <v>518</v>
      </c>
      <c r="F166" s="20" t="s">
        <v>185</v>
      </c>
      <c r="G166" s="75">
        <v>45839</v>
      </c>
      <c r="H166" s="75">
        <v>47664</v>
      </c>
      <c r="I166" s="76" t="s">
        <v>197</v>
      </c>
      <c r="J166" s="77" t="s">
        <v>519</v>
      </c>
      <c r="L166" t="str">
        <f>IF(OR('01 Program Profile'!$E$5="",'01 Program Profile'!$E$6="",'01 Program Profile'!$E$7="",'01 Program Profile'!$E$8=""),"",IFERROR(INDEX($E$5:$E$960,MATCH(0,INDEX(COUNTIF($L$4:L165,$E$5:$E$960)+($A$5:$A$960&lt;&gt;'01 Program Profile'!$E$5)+($B$5:$B$960&lt;&gt;'01 Program Profile'!$E$6)+($C$5:$C$960&lt;&gt;'01 Program Profile'!$E$7)+($D$5:$D$960&lt;&gt;'01 Program Profile'!$E$8)+($E$5:$E$960=""),0),0)),""))</f>
        <v/>
      </c>
      <c r="M166" t="str">
        <f>IF(OR('01 Program Profile'!$E$5="",'01 Program Profile'!$E$6="",'01 Program Profile'!$E$7=""),"",IFERROR(INDEX($D$5:$D$960,MATCH(0,INDEX(COUNTIF($M$4:M165,$D$5:$D$960)+($A$5:$A$960&lt;&gt;'01 Program Profile'!$E$5)+($B$5:$B$960&lt;&gt;'01 Program Profile'!$E$6)+($C$5:$C$960&lt;&gt;'01 Program Profile'!$E$7)+($D$5:$D$960=""),0),0)),""))</f>
        <v/>
      </c>
      <c r="N166" t="str">
        <f>IF(OR('01 Program Profile'!$E$5="",'01 Program Profile'!$E$6=""),"",IFERROR(INDEX($C$5:$C$960,MATCH(0,INDEX(COUNTIF($N$4:N165,$C$5:$C$960)+($A$5:$A$960&lt;&gt;'01 Program Profile'!$E$5)+($B$5:$B$960&lt;&gt;'01 Program Profile'!$E$6)+($C$5:$C$960=""),0),0)),""))</f>
        <v/>
      </c>
      <c r="O166" t="str">
        <f>IF('01 Program Profile'!$E$5="","",IFERROR(INDEX($B$5:$B$960,MATCH(0,INDEX(COUNTIF($O$4:O165,$B$5:$B$960)+($A$5:$A$960&lt;&gt;'01 Program Profile'!$E$5)+($B$5:$B$960=""),0),0)),""))</f>
        <v/>
      </c>
      <c r="P166" t="str">
        <f>IFERROR(INDEX($A$5:$A$960,MATCH(0,INDEX(COUNTIF($P$4:P165,$A$5:$A$960)+($A$5:$A$960=""),0),0)),"")</f>
        <v/>
      </c>
    </row>
    <row r="167" spans="1:16" ht="18.75">
      <c r="A167" s="74" t="s">
        <v>515</v>
      </c>
      <c r="B167" s="20" t="s">
        <v>516</v>
      </c>
      <c r="C167" s="20" t="s">
        <v>181</v>
      </c>
      <c r="D167" s="20" t="s">
        <v>520</v>
      </c>
      <c r="E167" s="20" t="s">
        <v>518</v>
      </c>
      <c r="F167" s="20" t="s">
        <v>185</v>
      </c>
      <c r="G167" s="75">
        <v>45901</v>
      </c>
      <c r="H167" s="75">
        <v>47725</v>
      </c>
      <c r="I167" s="76" t="s">
        <v>197</v>
      </c>
      <c r="J167" s="77" t="s">
        <v>521</v>
      </c>
      <c r="L167" t="str">
        <f>IF(OR('01 Program Profile'!$E$5="",'01 Program Profile'!$E$6="",'01 Program Profile'!$E$7="",'01 Program Profile'!$E$8=""),"",IFERROR(INDEX($E$5:$E$960,MATCH(0,INDEX(COUNTIF($L$4:L166,$E$5:$E$960)+($A$5:$A$960&lt;&gt;'01 Program Profile'!$E$5)+($B$5:$B$960&lt;&gt;'01 Program Profile'!$E$6)+($C$5:$C$960&lt;&gt;'01 Program Profile'!$E$7)+($D$5:$D$960&lt;&gt;'01 Program Profile'!$E$8)+($E$5:$E$960=""),0),0)),""))</f>
        <v/>
      </c>
      <c r="M167" t="str">
        <f>IF(OR('01 Program Profile'!$E$5="",'01 Program Profile'!$E$6="",'01 Program Profile'!$E$7=""),"",IFERROR(INDEX($D$5:$D$960,MATCH(0,INDEX(COUNTIF($M$4:M166,$D$5:$D$960)+($A$5:$A$960&lt;&gt;'01 Program Profile'!$E$5)+($B$5:$B$960&lt;&gt;'01 Program Profile'!$E$6)+($C$5:$C$960&lt;&gt;'01 Program Profile'!$E$7)+($D$5:$D$960=""),0),0)),""))</f>
        <v/>
      </c>
      <c r="N167" t="str">
        <f>IF(OR('01 Program Profile'!$E$5="",'01 Program Profile'!$E$6=""),"",IFERROR(INDEX($C$5:$C$960,MATCH(0,INDEX(COUNTIF($N$4:N166,$C$5:$C$960)+($A$5:$A$960&lt;&gt;'01 Program Profile'!$E$5)+($B$5:$B$960&lt;&gt;'01 Program Profile'!$E$6)+($C$5:$C$960=""),0),0)),""))</f>
        <v/>
      </c>
      <c r="O167" t="str">
        <f>IF('01 Program Profile'!$E$5="","",IFERROR(INDEX($B$5:$B$960,MATCH(0,INDEX(COUNTIF($O$4:O166,$B$5:$B$960)+($A$5:$A$960&lt;&gt;'01 Program Profile'!$E$5)+($B$5:$B$960=""),0),0)),""))</f>
        <v/>
      </c>
      <c r="P167" t="str">
        <f>IFERROR(INDEX($A$5:$A$960,MATCH(0,INDEX(COUNTIF($P$4:P166,$A$5:$A$960)+($A$5:$A$960=""),0),0)),"")</f>
        <v/>
      </c>
    </row>
    <row r="168" spans="1:16" ht="18.75">
      <c r="A168" s="74" t="s">
        <v>515</v>
      </c>
      <c r="B168" s="20" t="s">
        <v>516</v>
      </c>
      <c r="C168" s="20" t="s">
        <v>181</v>
      </c>
      <c r="D168" s="20" t="s">
        <v>522</v>
      </c>
      <c r="E168" s="20" t="s">
        <v>518</v>
      </c>
      <c r="F168" s="20" t="s">
        <v>178</v>
      </c>
      <c r="G168" s="75">
        <v>45717</v>
      </c>
      <c r="H168" s="75">
        <v>46446</v>
      </c>
      <c r="I168" s="76" t="s">
        <v>179</v>
      </c>
      <c r="J168" s="77" t="s">
        <v>523</v>
      </c>
      <c r="L168" t="str">
        <f>IF(OR('01 Program Profile'!$E$5="",'01 Program Profile'!$E$6="",'01 Program Profile'!$E$7="",'01 Program Profile'!$E$8=""),"",IFERROR(INDEX($E$5:$E$960,MATCH(0,INDEX(COUNTIF($L$4:L167,$E$5:$E$960)+($A$5:$A$960&lt;&gt;'01 Program Profile'!$E$5)+($B$5:$B$960&lt;&gt;'01 Program Profile'!$E$6)+($C$5:$C$960&lt;&gt;'01 Program Profile'!$E$7)+($D$5:$D$960&lt;&gt;'01 Program Profile'!$E$8)+($E$5:$E$960=""),0),0)),""))</f>
        <v/>
      </c>
      <c r="M168" t="str">
        <f>IF(OR('01 Program Profile'!$E$5="",'01 Program Profile'!$E$6="",'01 Program Profile'!$E$7=""),"",IFERROR(INDEX($D$5:$D$960,MATCH(0,INDEX(COUNTIF($M$4:M167,$D$5:$D$960)+($A$5:$A$960&lt;&gt;'01 Program Profile'!$E$5)+($B$5:$B$960&lt;&gt;'01 Program Profile'!$E$6)+($C$5:$C$960&lt;&gt;'01 Program Profile'!$E$7)+($D$5:$D$960=""),0),0)),""))</f>
        <v/>
      </c>
      <c r="N168" t="str">
        <f>IF(OR('01 Program Profile'!$E$5="",'01 Program Profile'!$E$6=""),"",IFERROR(INDEX($C$5:$C$960,MATCH(0,INDEX(COUNTIF($N$4:N167,$C$5:$C$960)+($A$5:$A$960&lt;&gt;'01 Program Profile'!$E$5)+($B$5:$B$960&lt;&gt;'01 Program Profile'!$E$6)+($C$5:$C$960=""),0),0)),""))</f>
        <v/>
      </c>
      <c r="O168" t="str">
        <f>IF('01 Program Profile'!$E$5="","",IFERROR(INDEX($B$5:$B$960,MATCH(0,INDEX(COUNTIF($O$4:O167,$B$5:$B$960)+($A$5:$A$960&lt;&gt;'01 Program Profile'!$E$5)+($B$5:$B$960=""),0),0)),""))</f>
        <v/>
      </c>
      <c r="P168" t="str">
        <f>IFERROR(INDEX($A$5:$A$960,MATCH(0,INDEX(COUNTIF($P$4:P167,$A$5:$A$960)+($A$5:$A$960=""),0),0)),"")</f>
        <v/>
      </c>
    </row>
    <row r="169" spans="1:16" ht="18.75">
      <c r="A169" s="74" t="s">
        <v>515</v>
      </c>
      <c r="B169" s="20" t="s">
        <v>516</v>
      </c>
      <c r="C169" s="20" t="s">
        <v>181</v>
      </c>
      <c r="D169" s="20" t="s">
        <v>524</v>
      </c>
      <c r="E169" s="20" t="s">
        <v>518</v>
      </c>
      <c r="F169" s="20" t="s">
        <v>178</v>
      </c>
      <c r="G169" s="75">
        <v>45717</v>
      </c>
      <c r="H169" s="75">
        <v>46446</v>
      </c>
      <c r="I169" s="76" t="s">
        <v>179</v>
      </c>
      <c r="J169" s="77" t="s">
        <v>525</v>
      </c>
      <c r="L169" t="str">
        <f>IF(OR('01 Program Profile'!$E$5="",'01 Program Profile'!$E$6="",'01 Program Profile'!$E$7="",'01 Program Profile'!$E$8=""),"",IFERROR(INDEX($E$5:$E$960,MATCH(0,INDEX(COUNTIF($L$4:L168,$E$5:$E$960)+($A$5:$A$960&lt;&gt;'01 Program Profile'!$E$5)+($B$5:$B$960&lt;&gt;'01 Program Profile'!$E$6)+($C$5:$C$960&lt;&gt;'01 Program Profile'!$E$7)+($D$5:$D$960&lt;&gt;'01 Program Profile'!$E$8)+($E$5:$E$960=""),0),0)),""))</f>
        <v/>
      </c>
      <c r="M169" t="str">
        <f>IF(OR('01 Program Profile'!$E$5="",'01 Program Profile'!$E$6="",'01 Program Profile'!$E$7=""),"",IFERROR(INDEX($D$5:$D$960,MATCH(0,INDEX(COUNTIF($M$4:M168,$D$5:$D$960)+($A$5:$A$960&lt;&gt;'01 Program Profile'!$E$5)+($B$5:$B$960&lt;&gt;'01 Program Profile'!$E$6)+($C$5:$C$960&lt;&gt;'01 Program Profile'!$E$7)+($D$5:$D$960=""),0),0)),""))</f>
        <v/>
      </c>
      <c r="N169" t="str">
        <f>IF(OR('01 Program Profile'!$E$5="",'01 Program Profile'!$E$6=""),"",IFERROR(INDEX($C$5:$C$960,MATCH(0,INDEX(COUNTIF($N$4:N168,$C$5:$C$960)+($A$5:$A$960&lt;&gt;'01 Program Profile'!$E$5)+($B$5:$B$960&lt;&gt;'01 Program Profile'!$E$6)+($C$5:$C$960=""),0),0)),""))</f>
        <v/>
      </c>
      <c r="O169" t="str">
        <f>IF('01 Program Profile'!$E$5="","",IFERROR(INDEX($B$5:$B$960,MATCH(0,INDEX(COUNTIF($O$4:O168,$B$5:$B$960)+($A$5:$A$960&lt;&gt;'01 Program Profile'!$E$5)+($B$5:$B$960=""),0),0)),""))</f>
        <v/>
      </c>
      <c r="P169" t="str">
        <f>IFERROR(INDEX($A$5:$A$960,MATCH(0,INDEX(COUNTIF($P$4:P168,$A$5:$A$960)+($A$5:$A$960=""),0),0)),"")</f>
        <v/>
      </c>
    </row>
    <row r="170" spans="1:16" ht="18.75">
      <c r="A170" s="74" t="s">
        <v>515</v>
      </c>
      <c r="B170" s="20" t="s">
        <v>516</v>
      </c>
      <c r="C170" s="20" t="s">
        <v>181</v>
      </c>
      <c r="D170" s="20" t="s">
        <v>526</v>
      </c>
      <c r="E170" s="20" t="s">
        <v>177</v>
      </c>
      <c r="F170" s="20" t="s">
        <v>185</v>
      </c>
      <c r="G170" s="75">
        <v>44835</v>
      </c>
      <c r="H170" s="75">
        <v>46660</v>
      </c>
      <c r="I170" s="76" t="s">
        <v>197</v>
      </c>
      <c r="J170" s="77" t="s">
        <v>527</v>
      </c>
      <c r="L170" t="str">
        <f>IF(OR('01 Program Profile'!$E$5="",'01 Program Profile'!$E$6="",'01 Program Profile'!$E$7="",'01 Program Profile'!$E$8=""),"",IFERROR(INDEX($E$5:$E$960,MATCH(0,INDEX(COUNTIF($L$4:L169,$E$5:$E$960)+($A$5:$A$960&lt;&gt;'01 Program Profile'!$E$5)+($B$5:$B$960&lt;&gt;'01 Program Profile'!$E$6)+($C$5:$C$960&lt;&gt;'01 Program Profile'!$E$7)+($D$5:$D$960&lt;&gt;'01 Program Profile'!$E$8)+($E$5:$E$960=""),0),0)),""))</f>
        <v/>
      </c>
      <c r="M170" t="str">
        <f>IF(OR('01 Program Profile'!$E$5="",'01 Program Profile'!$E$6="",'01 Program Profile'!$E$7=""),"",IFERROR(INDEX($D$5:$D$960,MATCH(0,INDEX(COUNTIF($M$4:M169,$D$5:$D$960)+($A$5:$A$960&lt;&gt;'01 Program Profile'!$E$5)+($B$5:$B$960&lt;&gt;'01 Program Profile'!$E$6)+($C$5:$C$960&lt;&gt;'01 Program Profile'!$E$7)+($D$5:$D$960=""),0),0)),""))</f>
        <v/>
      </c>
      <c r="N170" t="str">
        <f>IF(OR('01 Program Profile'!$E$5="",'01 Program Profile'!$E$6=""),"",IFERROR(INDEX($C$5:$C$960,MATCH(0,INDEX(COUNTIF($N$4:N169,$C$5:$C$960)+($A$5:$A$960&lt;&gt;'01 Program Profile'!$E$5)+($B$5:$B$960&lt;&gt;'01 Program Profile'!$E$6)+($C$5:$C$960=""),0),0)),""))</f>
        <v/>
      </c>
      <c r="O170" t="str">
        <f>IF('01 Program Profile'!$E$5="","",IFERROR(INDEX($B$5:$B$960,MATCH(0,INDEX(COUNTIF($O$4:O169,$B$5:$B$960)+($A$5:$A$960&lt;&gt;'01 Program Profile'!$E$5)+($B$5:$B$960=""),0),0)),""))</f>
        <v/>
      </c>
      <c r="P170" t="str">
        <f>IFERROR(INDEX($A$5:$A$960,MATCH(0,INDEX(COUNTIF($P$4:P169,$A$5:$A$960)+($A$5:$A$960=""),0),0)),"")</f>
        <v/>
      </c>
    </row>
    <row r="171" spans="1:16" ht="18.75">
      <c r="A171" s="74" t="s">
        <v>515</v>
      </c>
      <c r="B171" s="20" t="s">
        <v>303</v>
      </c>
      <c r="C171" s="20" t="s">
        <v>181</v>
      </c>
      <c r="D171" s="20" t="s">
        <v>528</v>
      </c>
      <c r="E171" s="20" t="s">
        <v>518</v>
      </c>
      <c r="F171" s="20" t="s">
        <v>178</v>
      </c>
      <c r="G171" s="75">
        <v>45839</v>
      </c>
      <c r="H171" s="75">
        <v>46568</v>
      </c>
      <c r="I171" s="76" t="s">
        <v>266</v>
      </c>
      <c r="J171" s="77" t="s">
        <v>529</v>
      </c>
      <c r="L171" t="str">
        <f>IF(OR('01 Program Profile'!$E$5="",'01 Program Profile'!$E$6="",'01 Program Profile'!$E$7="",'01 Program Profile'!$E$8=""),"",IFERROR(INDEX($E$5:$E$960,MATCH(0,INDEX(COUNTIF($L$4:L170,$E$5:$E$960)+($A$5:$A$960&lt;&gt;'01 Program Profile'!$E$5)+($B$5:$B$960&lt;&gt;'01 Program Profile'!$E$6)+($C$5:$C$960&lt;&gt;'01 Program Profile'!$E$7)+($D$5:$D$960&lt;&gt;'01 Program Profile'!$E$8)+($E$5:$E$960=""),0),0)),""))</f>
        <v/>
      </c>
      <c r="M171" t="str">
        <f>IF(OR('01 Program Profile'!$E$5="",'01 Program Profile'!$E$6="",'01 Program Profile'!$E$7=""),"",IFERROR(INDEX($D$5:$D$960,MATCH(0,INDEX(COUNTIF($M$4:M170,$D$5:$D$960)+($A$5:$A$960&lt;&gt;'01 Program Profile'!$E$5)+($B$5:$B$960&lt;&gt;'01 Program Profile'!$E$6)+($C$5:$C$960&lt;&gt;'01 Program Profile'!$E$7)+($D$5:$D$960=""),0),0)),""))</f>
        <v/>
      </c>
      <c r="N171" t="str">
        <f>IF(OR('01 Program Profile'!$E$5="",'01 Program Profile'!$E$6=""),"",IFERROR(INDEX($C$5:$C$960,MATCH(0,INDEX(COUNTIF($N$4:N170,$C$5:$C$960)+($A$5:$A$960&lt;&gt;'01 Program Profile'!$E$5)+($B$5:$B$960&lt;&gt;'01 Program Profile'!$E$6)+($C$5:$C$960=""),0),0)),""))</f>
        <v/>
      </c>
      <c r="O171" t="str">
        <f>IF('01 Program Profile'!$E$5="","",IFERROR(INDEX($B$5:$B$960,MATCH(0,INDEX(COUNTIF($O$4:O170,$B$5:$B$960)+($A$5:$A$960&lt;&gt;'01 Program Profile'!$E$5)+($B$5:$B$960=""),0),0)),""))</f>
        <v/>
      </c>
      <c r="P171" t="str">
        <f>IFERROR(INDEX($A$5:$A$960,MATCH(0,INDEX(COUNTIF($P$4:P170,$A$5:$A$960)+($A$5:$A$960=""),0),0)),"")</f>
        <v/>
      </c>
    </row>
    <row r="172" spans="1:16" ht="18.75">
      <c r="A172" s="74" t="s">
        <v>515</v>
      </c>
      <c r="B172" s="20" t="s">
        <v>530</v>
      </c>
      <c r="C172" s="20" t="s">
        <v>59</v>
      </c>
      <c r="D172" s="20" t="s">
        <v>307</v>
      </c>
      <c r="E172" s="20" t="s">
        <v>518</v>
      </c>
      <c r="F172" s="20" t="s">
        <v>185</v>
      </c>
      <c r="G172" s="75">
        <v>45261</v>
      </c>
      <c r="H172" s="75">
        <v>47087</v>
      </c>
      <c r="I172" s="76" t="s">
        <v>266</v>
      </c>
      <c r="J172" s="77" t="s">
        <v>531</v>
      </c>
      <c r="L172" t="str">
        <f>IF(OR('01 Program Profile'!$E$5="",'01 Program Profile'!$E$6="",'01 Program Profile'!$E$7="",'01 Program Profile'!$E$8=""),"",IFERROR(INDEX($E$5:$E$960,MATCH(0,INDEX(COUNTIF($L$4:L171,$E$5:$E$960)+($A$5:$A$960&lt;&gt;'01 Program Profile'!$E$5)+($B$5:$B$960&lt;&gt;'01 Program Profile'!$E$6)+($C$5:$C$960&lt;&gt;'01 Program Profile'!$E$7)+($D$5:$D$960&lt;&gt;'01 Program Profile'!$E$8)+($E$5:$E$960=""),0),0)),""))</f>
        <v/>
      </c>
      <c r="M172" t="str">
        <f>IF(OR('01 Program Profile'!$E$5="",'01 Program Profile'!$E$6="",'01 Program Profile'!$E$7=""),"",IFERROR(INDEX($D$5:$D$960,MATCH(0,INDEX(COUNTIF($M$4:M171,$D$5:$D$960)+($A$5:$A$960&lt;&gt;'01 Program Profile'!$E$5)+($B$5:$B$960&lt;&gt;'01 Program Profile'!$E$6)+($C$5:$C$960&lt;&gt;'01 Program Profile'!$E$7)+($D$5:$D$960=""),0),0)),""))</f>
        <v/>
      </c>
      <c r="N172" t="str">
        <f>IF(OR('01 Program Profile'!$E$5="",'01 Program Profile'!$E$6=""),"",IFERROR(INDEX($C$5:$C$960,MATCH(0,INDEX(COUNTIF($N$4:N171,$C$5:$C$960)+($A$5:$A$960&lt;&gt;'01 Program Profile'!$E$5)+($B$5:$B$960&lt;&gt;'01 Program Profile'!$E$6)+($C$5:$C$960=""),0),0)),""))</f>
        <v/>
      </c>
      <c r="O172" t="str">
        <f>IF('01 Program Profile'!$E$5="","",IFERROR(INDEX($B$5:$B$960,MATCH(0,INDEX(COUNTIF($O$4:O171,$B$5:$B$960)+($A$5:$A$960&lt;&gt;'01 Program Profile'!$E$5)+($B$5:$B$960=""),0),0)),""))</f>
        <v/>
      </c>
      <c r="P172" t="str">
        <f>IFERROR(INDEX($A$5:$A$960,MATCH(0,INDEX(COUNTIF($P$4:P171,$A$5:$A$960)+($A$5:$A$960=""),0),0)),"")</f>
        <v/>
      </c>
    </row>
    <row r="173" spans="1:16" ht="18.75">
      <c r="A173" s="74" t="s">
        <v>515</v>
      </c>
      <c r="B173" s="20" t="s">
        <v>532</v>
      </c>
      <c r="C173" s="20" t="s">
        <v>59</v>
      </c>
      <c r="D173" s="20" t="s">
        <v>309</v>
      </c>
      <c r="E173" s="20" t="s">
        <v>518</v>
      </c>
      <c r="F173" s="20" t="s">
        <v>185</v>
      </c>
      <c r="G173" s="75">
        <v>45870</v>
      </c>
      <c r="H173" s="75">
        <v>47087</v>
      </c>
      <c r="I173" s="76" t="s">
        <v>224</v>
      </c>
      <c r="J173" s="77" t="s">
        <v>533</v>
      </c>
      <c r="L173" t="str">
        <f>IF(OR('01 Program Profile'!$E$5="",'01 Program Profile'!$E$6="",'01 Program Profile'!$E$7="",'01 Program Profile'!$E$8=""),"",IFERROR(INDEX($E$5:$E$960,MATCH(0,INDEX(COUNTIF($L$4:L172,$E$5:$E$960)+($A$5:$A$960&lt;&gt;'01 Program Profile'!$E$5)+($B$5:$B$960&lt;&gt;'01 Program Profile'!$E$6)+($C$5:$C$960&lt;&gt;'01 Program Profile'!$E$7)+($D$5:$D$960&lt;&gt;'01 Program Profile'!$E$8)+($E$5:$E$960=""),0),0)),""))</f>
        <v/>
      </c>
      <c r="M173" t="str">
        <f>IF(OR('01 Program Profile'!$E$5="",'01 Program Profile'!$E$6="",'01 Program Profile'!$E$7=""),"",IFERROR(INDEX($D$5:$D$960,MATCH(0,INDEX(COUNTIF($M$4:M172,$D$5:$D$960)+($A$5:$A$960&lt;&gt;'01 Program Profile'!$E$5)+($B$5:$B$960&lt;&gt;'01 Program Profile'!$E$6)+($C$5:$C$960&lt;&gt;'01 Program Profile'!$E$7)+($D$5:$D$960=""),0),0)),""))</f>
        <v/>
      </c>
      <c r="N173" t="str">
        <f>IF(OR('01 Program Profile'!$E$5="",'01 Program Profile'!$E$6=""),"",IFERROR(INDEX($C$5:$C$960,MATCH(0,INDEX(COUNTIF($N$4:N172,$C$5:$C$960)+($A$5:$A$960&lt;&gt;'01 Program Profile'!$E$5)+($B$5:$B$960&lt;&gt;'01 Program Profile'!$E$6)+($C$5:$C$960=""),0),0)),""))</f>
        <v/>
      </c>
      <c r="O173" t="str">
        <f>IF('01 Program Profile'!$E$5="","",IFERROR(INDEX($B$5:$B$960,MATCH(0,INDEX(COUNTIF($O$4:O172,$B$5:$B$960)+($A$5:$A$960&lt;&gt;'01 Program Profile'!$E$5)+($B$5:$B$960=""),0),0)),""))</f>
        <v/>
      </c>
      <c r="P173" t="str">
        <f>IFERROR(INDEX($A$5:$A$960,MATCH(0,INDEX(COUNTIF($P$4:P172,$A$5:$A$960)+($A$5:$A$960=""),0),0)),"")</f>
        <v/>
      </c>
    </row>
    <row r="174" spans="1:16" ht="18.75">
      <c r="A174" s="74" t="s">
        <v>515</v>
      </c>
      <c r="B174" s="20" t="s">
        <v>532</v>
      </c>
      <c r="C174" s="20" t="s">
        <v>59</v>
      </c>
      <c r="D174" s="20" t="s">
        <v>223</v>
      </c>
      <c r="E174" s="20" t="s">
        <v>518</v>
      </c>
      <c r="F174" s="20" t="s">
        <v>185</v>
      </c>
      <c r="G174" s="75">
        <v>45413</v>
      </c>
      <c r="H174" s="75">
        <v>47238</v>
      </c>
      <c r="I174" s="76" t="s">
        <v>224</v>
      </c>
      <c r="J174" s="77" t="s">
        <v>534</v>
      </c>
      <c r="L174" t="str">
        <f>IF(OR('01 Program Profile'!$E$5="",'01 Program Profile'!$E$6="",'01 Program Profile'!$E$7="",'01 Program Profile'!$E$8=""),"",IFERROR(INDEX($E$5:$E$960,MATCH(0,INDEX(COUNTIF($L$4:L173,$E$5:$E$960)+($A$5:$A$960&lt;&gt;'01 Program Profile'!$E$5)+($B$5:$B$960&lt;&gt;'01 Program Profile'!$E$6)+($C$5:$C$960&lt;&gt;'01 Program Profile'!$E$7)+($D$5:$D$960&lt;&gt;'01 Program Profile'!$E$8)+($E$5:$E$960=""),0),0)),""))</f>
        <v/>
      </c>
      <c r="M174" t="str">
        <f>IF(OR('01 Program Profile'!$E$5="",'01 Program Profile'!$E$6="",'01 Program Profile'!$E$7=""),"",IFERROR(INDEX($D$5:$D$960,MATCH(0,INDEX(COUNTIF($M$4:M173,$D$5:$D$960)+($A$5:$A$960&lt;&gt;'01 Program Profile'!$E$5)+($B$5:$B$960&lt;&gt;'01 Program Profile'!$E$6)+($C$5:$C$960&lt;&gt;'01 Program Profile'!$E$7)+($D$5:$D$960=""),0),0)),""))</f>
        <v/>
      </c>
      <c r="N174" t="str">
        <f>IF(OR('01 Program Profile'!$E$5="",'01 Program Profile'!$E$6=""),"",IFERROR(INDEX($C$5:$C$960,MATCH(0,INDEX(COUNTIF($N$4:N173,$C$5:$C$960)+($A$5:$A$960&lt;&gt;'01 Program Profile'!$E$5)+($B$5:$B$960&lt;&gt;'01 Program Profile'!$E$6)+($C$5:$C$960=""),0),0)),""))</f>
        <v/>
      </c>
      <c r="O174" t="str">
        <f>IF('01 Program Profile'!$E$5="","",IFERROR(INDEX($B$5:$B$960,MATCH(0,INDEX(COUNTIF($O$4:O173,$B$5:$B$960)+($A$5:$A$960&lt;&gt;'01 Program Profile'!$E$5)+($B$5:$B$960=""),0),0)),""))</f>
        <v/>
      </c>
      <c r="P174" t="str">
        <f>IFERROR(INDEX($A$5:$A$960,MATCH(0,INDEX(COUNTIF($P$4:P173,$A$5:$A$960)+($A$5:$A$960=""),0),0)),"")</f>
        <v/>
      </c>
    </row>
    <row r="175" spans="1:16" ht="18.75">
      <c r="A175" s="74" t="s">
        <v>515</v>
      </c>
      <c r="B175" s="20" t="s">
        <v>532</v>
      </c>
      <c r="C175" s="20" t="s">
        <v>59</v>
      </c>
      <c r="D175" s="20" t="s">
        <v>226</v>
      </c>
      <c r="E175" s="20" t="s">
        <v>518</v>
      </c>
      <c r="F175" s="20" t="s">
        <v>185</v>
      </c>
      <c r="G175" s="75">
        <v>45413</v>
      </c>
      <c r="H175" s="75">
        <v>47238</v>
      </c>
      <c r="I175" s="76" t="s">
        <v>224</v>
      </c>
      <c r="J175" s="77" t="s">
        <v>535</v>
      </c>
      <c r="L175" t="str">
        <f>IF(OR('01 Program Profile'!$E$5="",'01 Program Profile'!$E$6="",'01 Program Profile'!$E$7="",'01 Program Profile'!$E$8=""),"",IFERROR(INDEX($E$5:$E$960,MATCH(0,INDEX(COUNTIF($L$4:L174,$E$5:$E$960)+($A$5:$A$960&lt;&gt;'01 Program Profile'!$E$5)+($B$5:$B$960&lt;&gt;'01 Program Profile'!$E$6)+($C$5:$C$960&lt;&gt;'01 Program Profile'!$E$7)+($D$5:$D$960&lt;&gt;'01 Program Profile'!$E$8)+($E$5:$E$960=""),0),0)),""))</f>
        <v/>
      </c>
      <c r="M175" t="str">
        <f>IF(OR('01 Program Profile'!$E$5="",'01 Program Profile'!$E$6="",'01 Program Profile'!$E$7=""),"",IFERROR(INDEX($D$5:$D$960,MATCH(0,INDEX(COUNTIF($M$4:M174,$D$5:$D$960)+($A$5:$A$960&lt;&gt;'01 Program Profile'!$E$5)+($B$5:$B$960&lt;&gt;'01 Program Profile'!$E$6)+($C$5:$C$960&lt;&gt;'01 Program Profile'!$E$7)+($D$5:$D$960=""),0),0)),""))</f>
        <v/>
      </c>
      <c r="N175" t="str">
        <f>IF(OR('01 Program Profile'!$E$5="",'01 Program Profile'!$E$6=""),"",IFERROR(INDEX($C$5:$C$960,MATCH(0,INDEX(COUNTIF($N$4:N174,$C$5:$C$960)+($A$5:$A$960&lt;&gt;'01 Program Profile'!$E$5)+($B$5:$B$960&lt;&gt;'01 Program Profile'!$E$6)+($C$5:$C$960=""),0),0)),""))</f>
        <v/>
      </c>
      <c r="O175" t="str">
        <f>IF('01 Program Profile'!$E$5="","",IFERROR(INDEX($B$5:$B$960,MATCH(0,INDEX(COUNTIF($O$4:O174,$B$5:$B$960)+($A$5:$A$960&lt;&gt;'01 Program Profile'!$E$5)+($B$5:$B$960=""),0),0)),""))</f>
        <v/>
      </c>
      <c r="P175" t="str">
        <f>IFERROR(INDEX($A$5:$A$960,MATCH(0,INDEX(COUNTIF($P$4:P174,$A$5:$A$960)+($A$5:$A$960=""),0),0)),"")</f>
        <v/>
      </c>
    </row>
    <row r="176" spans="1:16" ht="18.75">
      <c r="A176" s="74" t="s">
        <v>515</v>
      </c>
      <c r="B176" s="20" t="s">
        <v>532</v>
      </c>
      <c r="C176" s="20" t="s">
        <v>181</v>
      </c>
      <c r="D176" s="20" t="s">
        <v>243</v>
      </c>
      <c r="E176" s="20" t="s">
        <v>177</v>
      </c>
      <c r="F176" s="20" t="s">
        <v>185</v>
      </c>
      <c r="G176" s="75">
        <v>45839</v>
      </c>
      <c r="H176" s="75">
        <v>47664</v>
      </c>
      <c r="I176" s="76" t="s">
        <v>197</v>
      </c>
      <c r="J176" s="77" t="s">
        <v>536</v>
      </c>
      <c r="L176" t="str">
        <f>IF(OR('01 Program Profile'!$E$5="",'01 Program Profile'!$E$6="",'01 Program Profile'!$E$7="",'01 Program Profile'!$E$8=""),"",IFERROR(INDEX($E$5:$E$960,MATCH(0,INDEX(COUNTIF($L$4:L175,$E$5:$E$960)+($A$5:$A$960&lt;&gt;'01 Program Profile'!$E$5)+($B$5:$B$960&lt;&gt;'01 Program Profile'!$E$6)+($C$5:$C$960&lt;&gt;'01 Program Profile'!$E$7)+($D$5:$D$960&lt;&gt;'01 Program Profile'!$E$8)+($E$5:$E$960=""),0),0)),""))</f>
        <v/>
      </c>
      <c r="M176" t="str">
        <f>IF(OR('01 Program Profile'!$E$5="",'01 Program Profile'!$E$6="",'01 Program Profile'!$E$7=""),"",IFERROR(INDEX($D$5:$D$960,MATCH(0,INDEX(COUNTIF($M$4:M175,$D$5:$D$960)+($A$5:$A$960&lt;&gt;'01 Program Profile'!$E$5)+($B$5:$B$960&lt;&gt;'01 Program Profile'!$E$6)+($C$5:$C$960&lt;&gt;'01 Program Profile'!$E$7)+($D$5:$D$960=""),0),0)),""))</f>
        <v/>
      </c>
      <c r="N176" t="str">
        <f>IF(OR('01 Program Profile'!$E$5="",'01 Program Profile'!$E$6=""),"",IFERROR(INDEX($C$5:$C$960,MATCH(0,INDEX(COUNTIF($N$4:N175,$C$5:$C$960)+($A$5:$A$960&lt;&gt;'01 Program Profile'!$E$5)+($B$5:$B$960&lt;&gt;'01 Program Profile'!$E$6)+($C$5:$C$960=""),0),0)),""))</f>
        <v/>
      </c>
      <c r="O176" t="str">
        <f>IF('01 Program Profile'!$E$5="","",IFERROR(INDEX($B$5:$B$960,MATCH(0,INDEX(COUNTIF($O$4:O175,$B$5:$B$960)+($A$5:$A$960&lt;&gt;'01 Program Profile'!$E$5)+($B$5:$B$960=""),0),0)),""))</f>
        <v/>
      </c>
      <c r="P176" t="str">
        <f>IFERROR(INDEX($A$5:$A$960,MATCH(0,INDEX(COUNTIF($P$4:P175,$A$5:$A$960)+($A$5:$A$960=""),0),0)),"")</f>
        <v/>
      </c>
    </row>
    <row r="177" spans="1:16" ht="18.75">
      <c r="A177" s="74" t="s">
        <v>515</v>
      </c>
      <c r="B177" s="20" t="s">
        <v>537</v>
      </c>
      <c r="C177" s="20" t="s">
        <v>181</v>
      </c>
      <c r="D177" s="20" t="s">
        <v>538</v>
      </c>
      <c r="E177" s="20" t="s">
        <v>518</v>
      </c>
      <c r="F177" s="20" t="s">
        <v>185</v>
      </c>
      <c r="G177" s="75">
        <v>45505</v>
      </c>
      <c r="H177" s="75">
        <v>47329</v>
      </c>
      <c r="I177" s="76" t="s">
        <v>260</v>
      </c>
      <c r="J177" s="77" t="s">
        <v>539</v>
      </c>
      <c r="L177" t="str">
        <f>IF(OR('01 Program Profile'!$E$5="",'01 Program Profile'!$E$6="",'01 Program Profile'!$E$7="",'01 Program Profile'!$E$8=""),"",IFERROR(INDEX($E$5:$E$960,MATCH(0,INDEX(COUNTIF($L$4:L176,$E$5:$E$960)+($A$5:$A$960&lt;&gt;'01 Program Profile'!$E$5)+($B$5:$B$960&lt;&gt;'01 Program Profile'!$E$6)+($C$5:$C$960&lt;&gt;'01 Program Profile'!$E$7)+($D$5:$D$960&lt;&gt;'01 Program Profile'!$E$8)+($E$5:$E$960=""),0),0)),""))</f>
        <v/>
      </c>
      <c r="M177" t="str">
        <f>IF(OR('01 Program Profile'!$E$5="",'01 Program Profile'!$E$6="",'01 Program Profile'!$E$7=""),"",IFERROR(INDEX($D$5:$D$960,MATCH(0,INDEX(COUNTIF($M$4:M176,$D$5:$D$960)+($A$5:$A$960&lt;&gt;'01 Program Profile'!$E$5)+($B$5:$B$960&lt;&gt;'01 Program Profile'!$E$6)+($C$5:$C$960&lt;&gt;'01 Program Profile'!$E$7)+($D$5:$D$960=""),0),0)),""))</f>
        <v/>
      </c>
      <c r="N177" t="str">
        <f>IF(OR('01 Program Profile'!$E$5="",'01 Program Profile'!$E$6=""),"",IFERROR(INDEX($C$5:$C$960,MATCH(0,INDEX(COUNTIF($N$4:N176,$C$5:$C$960)+($A$5:$A$960&lt;&gt;'01 Program Profile'!$E$5)+($B$5:$B$960&lt;&gt;'01 Program Profile'!$E$6)+($C$5:$C$960=""),0),0)),""))</f>
        <v/>
      </c>
      <c r="O177" t="str">
        <f>IF('01 Program Profile'!$E$5="","",IFERROR(INDEX($B$5:$B$960,MATCH(0,INDEX(COUNTIF($O$4:O176,$B$5:$B$960)+($A$5:$A$960&lt;&gt;'01 Program Profile'!$E$5)+($B$5:$B$960=""),0),0)),""))</f>
        <v/>
      </c>
      <c r="P177" t="str">
        <f>IFERROR(INDEX($A$5:$A$960,MATCH(0,INDEX(COUNTIF($P$4:P176,$A$5:$A$960)+($A$5:$A$960=""),0),0)),"")</f>
        <v/>
      </c>
    </row>
    <row r="178" spans="1:16" ht="18.75">
      <c r="A178" s="74" t="s">
        <v>515</v>
      </c>
      <c r="B178" s="20" t="s">
        <v>540</v>
      </c>
      <c r="C178" s="20" t="s">
        <v>59</v>
      </c>
      <c r="D178" s="20" t="s">
        <v>486</v>
      </c>
      <c r="E178" s="20" t="s">
        <v>518</v>
      </c>
      <c r="F178" s="20" t="s">
        <v>185</v>
      </c>
      <c r="G178" s="75">
        <v>44927</v>
      </c>
      <c r="H178" s="75">
        <v>46752</v>
      </c>
      <c r="I178" s="76" t="s">
        <v>179</v>
      </c>
      <c r="J178" s="77" t="s">
        <v>541</v>
      </c>
      <c r="L178" t="str">
        <f>IF(OR('01 Program Profile'!$E$5="",'01 Program Profile'!$E$6="",'01 Program Profile'!$E$7="",'01 Program Profile'!$E$8=""),"",IFERROR(INDEX($E$5:$E$960,MATCH(0,INDEX(COUNTIF($L$4:L177,$E$5:$E$960)+($A$5:$A$960&lt;&gt;'01 Program Profile'!$E$5)+($B$5:$B$960&lt;&gt;'01 Program Profile'!$E$6)+($C$5:$C$960&lt;&gt;'01 Program Profile'!$E$7)+($D$5:$D$960&lt;&gt;'01 Program Profile'!$E$8)+($E$5:$E$960=""),0),0)),""))</f>
        <v/>
      </c>
      <c r="M178" t="str">
        <f>IF(OR('01 Program Profile'!$E$5="",'01 Program Profile'!$E$6="",'01 Program Profile'!$E$7=""),"",IFERROR(INDEX($D$5:$D$960,MATCH(0,INDEX(COUNTIF($M$4:M177,$D$5:$D$960)+($A$5:$A$960&lt;&gt;'01 Program Profile'!$E$5)+($B$5:$B$960&lt;&gt;'01 Program Profile'!$E$6)+($C$5:$C$960&lt;&gt;'01 Program Profile'!$E$7)+($D$5:$D$960=""),0),0)),""))</f>
        <v/>
      </c>
      <c r="N178" t="str">
        <f>IF(OR('01 Program Profile'!$E$5="",'01 Program Profile'!$E$6=""),"",IFERROR(INDEX($C$5:$C$960,MATCH(0,INDEX(COUNTIF($N$4:N177,$C$5:$C$960)+($A$5:$A$960&lt;&gt;'01 Program Profile'!$E$5)+($B$5:$B$960&lt;&gt;'01 Program Profile'!$E$6)+($C$5:$C$960=""),0),0)),""))</f>
        <v/>
      </c>
      <c r="O178" t="str">
        <f>IF('01 Program Profile'!$E$5="","",IFERROR(INDEX($B$5:$B$960,MATCH(0,INDEX(COUNTIF($O$4:O177,$B$5:$B$960)+($A$5:$A$960&lt;&gt;'01 Program Profile'!$E$5)+($B$5:$B$960=""),0),0)),""))</f>
        <v/>
      </c>
      <c r="P178" t="str">
        <f>IFERROR(INDEX($A$5:$A$960,MATCH(0,INDEX(COUNTIF($P$4:P177,$A$5:$A$960)+($A$5:$A$960=""),0),0)),"")</f>
        <v/>
      </c>
    </row>
    <row r="179" spans="1:16" ht="18.75">
      <c r="A179" s="74" t="s">
        <v>515</v>
      </c>
      <c r="B179" s="20" t="s">
        <v>542</v>
      </c>
      <c r="C179" s="20" t="s">
        <v>59</v>
      </c>
      <c r="D179" s="20" t="s">
        <v>358</v>
      </c>
      <c r="E179" s="20" t="s">
        <v>543</v>
      </c>
      <c r="F179" s="20" t="s">
        <v>185</v>
      </c>
      <c r="G179" s="75">
        <v>45413</v>
      </c>
      <c r="H179" s="75">
        <v>47238</v>
      </c>
      <c r="I179" s="76" t="s">
        <v>197</v>
      </c>
      <c r="J179" s="77" t="s">
        <v>544</v>
      </c>
      <c r="L179" t="str">
        <f>IF(OR('01 Program Profile'!$E$5="",'01 Program Profile'!$E$6="",'01 Program Profile'!$E$7="",'01 Program Profile'!$E$8=""),"",IFERROR(INDEX($E$5:$E$960,MATCH(0,INDEX(COUNTIF($L$4:L178,$E$5:$E$960)+($A$5:$A$960&lt;&gt;'01 Program Profile'!$E$5)+($B$5:$B$960&lt;&gt;'01 Program Profile'!$E$6)+($C$5:$C$960&lt;&gt;'01 Program Profile'!$E$7)+($D$5:$D$960&lt;&gt;'01 Program Profile'!$E$8)+($E$5:$E$960=""),0),0)),""))</f>
        <v/>
      </c>
      <c r="M179" t="str">
        <f>IF(OR('01 Program Profile'!$E$5="",'01 Program Profile'!$E$6="",'01 Program Profile'!$E$7=""),"",IFERROR(INDEX($D$5:$D$960,MATCH(0,INDEX(COUNTIF($M$4:M178,$D$5:$D$960)+($A$5:$A$960&lt;&gt;'01 Program Profile'!$E$5)+($B$5:$B$960&lt;&gt;'01 Program Profile'!$E$6)+($C$5:$C$960&lt;&gt;'01 Program Profile'!$E$7)+($D$5:$D$960=""),0),0)),""))</f>
        <v/>
      </c>
      <c r="N179" t="str">
        <f>IF(OR('01 Program Profile'!$E$5="",'01 Program Profile'!$E$6=""),"",IFERROR(INDEX($C$5:$C$960,MATCH(0,INDEX(COUNTIF($N$4:N178,$C$5:$C$960)+($A$5:$A$960&lt;&gt;'01 Program Profile'!$E$5)+($B$5:$B$960&lt;&gt;'01 Program Profile'!$E$6)+($C$5:$C$960=""),0),0)),""))</f>
        <v/>
      </c>
      <c r="O179" t="str">
        <f>IF('01 Program Profile'!$E$5="","",IFERROR(INDEX($B$5:$B$960,MATCH(0,INDEX(COUNTIF($O$4:O178,$B$5:$B$960)+($A$5:$A$960&lt;&gt;'01 Program Profile'!$E$5)+($B$5:$B$960=""),0),0)),""))</f>
        <v/>
      </c>
      <c r="P179" t="str">
        <f>IFERROR(INDEX($A$5:$A$960,MATCH(0,INDEX(COUNTIF($P$4:P178,$A$5:$A$960)+($A$5:$A$960=""),0),0)),"")</f>
        <v/>
      </c>
    </row>
    <row r="180" spans="1:16" ht="18.75">
      <c r="A180" s="74" t="s">
        <v>515</v>
      </c>
      <c r="B180" s="20" t="s">
        <v>545</v>
      </c>
      <c r="C180" s="20" t="s">
        <v>181</v>
      </c>
      <c r="D180" s="20" t="s">
        <v>546</v>
      </c>
      <c r="E180" s="20" t="s">
        <v>518</v>
      </c>
      <c r="F180" s="20" t="s">
        <v>185</v>
      </c>
      <c r="G180" s="75">
        <v>45261</v>
      </c>
      <c r="H180" s="75">
        <v>47087</v>
      </c>
      <c r="I180" s="76" t="s">
        <v>260</v>
      </c>
      <c r="J180" s="77" t="s">
        <v>547</v>
      </c>
      <c r="L180" t="str">
        <f>IF(OR('01 Program Profile'!$E$5="",'01 Program Profile'!$E$6="",'01 Program Profile'!$E$7="",'01 Program Profile'!$E$8=""),"",IFERROR(INDEX($E$5:$E$960,MATCH(0,INDEX(COUNTIF($L$4:L179,$E$5:$E$960)+($A$5:$A$960&lt;&gt;'01 Program Profile'!$E$5)+($B$5:$B$960&lt;&gt;'01 Program Profile'!$E$6)+($C$5:$C$960&lt;&gt;'01 Program Profile'!$E$7)+($D$5:$D$960&lt;&gt;'01 Program Profile'!$E$8)+($E$5:$E$960=""),0),0)),""))</f>
        <v/>
      </c>
      <c r="M180" t="str">
        <f>IF(OR('01 Program Profile'!$E$5="",'01 Program Profile'!$E$6="",'01 Program Profile'!$E$7=""),"",IFERROR(INDEX($D$5:$D$960,MATCH(0,INDEX(COUNTIF($M$4:M179,$D$5:$D$960)+($A$5:$A$960&lt;&gt;'01 Program Profile'!$E$5)+($B$5:$B$960&lt;&gt;'01 Program Profile'!$E$6)+($C$5:$C$960&lt;&gt;'01 Program Profile'!$E$7)+($D$5:$D$960=""),0),0)),""))</f>
        <v/>
      </c>
      <c r="N180" t="str">
        <f>IF(OR('01 Program Profile'!$E$5="",'01 Program Profile'!$E$6=""),"",IFERROR(INDEX($C$5:$C$960,MATCH(0,INDEX(COUNTIF($N$4:N179,$C$5:$C$960)+($A$5:$A$960&lt;&gt;'01 Program Profile'!$E$5)+($B$5:$B$960&lt;&gt;'01 Program Profile'!$E$6)+($C$5:$C$960=""),0),0)),""))</f>
        <v/>
      </c>
      <c r="O180" t="str">
        <f>IF('01 Program Profile'!$E$5="","",IFERROR(INDEX($B$5:$B$960,MATCH(0,INDEX(COUNTIF($O$4:O179,$B$5:$B$960)+($A$5:$A$960&lt;&gt;'01 Program Profile'!$E$5)+($B$5:$B$960=""),0),0)),""))</f>
        <v/>
      </c>
      <c r="P180" t="str">
        <f>IFERROR(INDEX($A$5:$A$960,MATCH(0,INDEX(COUNTIF($P$4:P179,$A$5:$A$960)+($A$5:$A$960=""),0),0)),"")</f>
        <v/>
      </c>
    </row>
    <row r="181" spans="1:16" ht="18.75">
      <c r="A181" s="74" t="s">
        <v>515</v>
      </c>
      <c r="B181" s="20" t="s">
        <v>545</v>
      </c>
      <c r="C181" s="20" t="s">
        <v>181</v>
      </c>
      <c r="D181" s="20" t="s">
        <v>548</v>
      </c>
      <c r="E181" s="20" t="s">
        <v>518</v>
      </c>
      <c r="F181" s="20" t="s">
        <v>178</v>
      </c>
      <c r="G181" s="75">
        <v>45839</v>
      </c>
      <c r="H181" s="75">
        <v>46568</v>
      </c>
      <c r="I181" s="76" t="s">
        <v>260</v>
      </c>
      <c r="J181" s="77" t="s">
        <v>549</v>
      </c>
      <c r="L181" t="str">
        <f>IF(OR('01 Program Profile'!$E$5="",'01 Program Profile'!$E$6="",'01 Program Profile'!$E$7="",'01 Program Profile'!$E$8=""),"",IFERROR(INDEX($E$5:$E$960,MATCH(0,INDEX(COUNTIF($L$4:L180,$E$5:$E$960)+($A$5:$A$960&lt;&gt;'01 Program Profile'!$E$5)+($B$5:$B$960&lt;&gt;'01 Program Profile'!$E$6)+($C$5:$C$960&lt;&gt;'01 Program Profile'!$E$7)+($D$5:$D$960&lt;&gt;'01 Program Profile'!$E$8)+($E$5:$E$960=""),0),0)),""))</f>
        <v/>
      </c>
      <c r="M181" t="str">
        <f>IF(OR('01 Program Profile'!$E$5="",'01 Program Profile'!$E$6="",'01 Program Profile'!$E$7=""),"",IFERROR(INDEX($D$5:$D$960,MATCH(0,INDEX(COUNTIF($M$4:M180,$D$5:$D$960)+($A$5:$A$960&lt;&gt;'01 Program Profile'!$E$5)+($B$5:$B$960&lt;&gt;'01 Program Profile'!$E$6)+($C$5:$C$960&lt;&gt;'01 Program Profile'!$E$7)+($D$5:$D$960=""),0),0)),""))</f>
        <v/>
      </c>
      <c r="N181" t="str">
        <f>IF(OR('01 Program Profile'!$E$5="",'01 Program Profile'!$E$6=""),"",IFERROR(INDEX($C$5:$C$960,MATCH(0,INDEX(COUNTIF($N$4:N180,$C$5:$C$960)+($A$5:$A$960&lt;&gt;'01 Program Profile'!$E$5)+($B$5:$B$960&lt;&gt;'01 Program Profile'!$E$6)+($C$5:$C$960=""),0),0)),""))</f>
        <v/>
      </c>
      <c r="O181" t="str">
        <f>IF('01 Program Profile'!$E$5="","",IFERROR(INDEX($B$5:$B$960,MATCH(0,INDEX(COUNTIF($O$4:O180,$B$5:$B$960)+($A$5:$A$960&lt;&gt;'01 Program Profile'!$E$5)+($B$5:$B$960=""),0),0)),""))</f>
        <v/>
      </c>
      <c r="P181" t="str">
        <f>IFERROR(INDEX($A$5:$A$960,MATCH(0,INDEX(COUNTIF($P$4:P180,$A$5:$A$960)+($A$5:$A$960=""),0),0)),"")</f>
        <v/>
      </c>
    </row>
    <row r="182" spans="1:16" ht="18.75">
      <c r="A182" s="74" t="s">
        <v>550</v>
      </c>
      <c r="B182" s="20" t="s">
        <v>439</v>
      </c>
      <c r="C182" s="20" t="s">
        <v>59</v>
      </c>
      <c r="D182" s="20" t="s">
        <v>289</v>
      </c>
      <c r="E182" s="20" t="s">
        <v>177</v>
      </c>
      <c r="F182" s="20" t="s">
        <v>185</v>
      </c>
      <c r="G182" s="75">
        <v>44166</v>
      </c>
      <c r="H182" s="75">
        <v>46721</v>
      </c>
      <c r="I182" s="76" t="s">
        <v>260</v>
      </c>
      <c r="J182" s="77" t="s">
        <v>551</v>
      </c>
      <c r="L182" t="str">
        <f>IF(OR('01 Program Profile'!$E$5="",'01 Program Profile'!$E$6="",'01 Program Profile'!$E$7="",'01 Program Profile'!$E$8=""),"",IFERROR(INDEX($E$5:$E$960,MATCH(0,INDEX(COUNTIF($L$4:L181,$E$5:$E$960)+($A$5:$A$960&lt;&gt;'01 Program Profile'!$E$5)+($B$5:$B$960&lt;&gt;'01 Program Profile'!$E$6)+($C$5:$C$960&lt;&gt;'01 Program Profile'!$E$7)+($D$5:$D$960&lt;&gt;'01 Program Profile'!$E$8)+($E$5:$E$960=""),0),0)),""))</f>
        <v/>
      </c>
      <c r="M182" t="str">
        <f>IF(OR('01 Program Profile'!$E$5="",'01 Program Profile'!$E$6="",'01 Program Profile'!$E$7=""),"",IFERROR(INDEX($D$5:$D$960,MATCH(0,INDEX(COUNTIF($M$4:M181,$D$5:$D$960)+($A$5:$A$960&lt;&gt;'01 Program Profile'!$E$5)+($B$5:$B$960&lt;&gt;'01 Program Profile'!$E$6)+($C$5:$C$960&lt;&gt;'01 Program Profile'!$E$7)+($D$5:$D$960=""),0),0)),""))</f>
        <v/>
      </c>
      <c r="N182" t="str">
        <f>IF(OR('01 Program Profile'!$E$5="",'01 Program Profile'!$E$6=""),"",IFERROR(INDEX($C$5:$C$960,MATCH(0,INDEX(COUNTIF($N$4:N181,$C$5:$C$960)+($A$5:$A$960&lt;&gt;'01 Program Profile'!$E$5)+($B$5:$B$960&lt;&gt;'01 Program Profile'!$E$6)+($C$5:$C$960=""),0),0)),""))</f>
        <v/>
      </c>
      <c r="O182" t="str">
        <f>IF('01 Program Profile'!$E$5="","",IFERROR(INDEX($B$5:$B$960,MATCH(0,INDEX(COUNTIF($O$4:O181,$B$5:$B$960)+($A$5:$A$960&lt;&gt;'01 Program Profile'!$E$5)+($B$5:$B$960=""),0),0)),""))</f>
        <v/>
      </c>
      <c r="P182" t="str">
        <f>IFERROR(INDEX($A$5:$A$960,MATCH(0,INDEX(COUNTIF($P$4:P181,$A$5:$A$960)+($A$5:$A$960=""),0),0)),"")</f>
        <v/>
      </c>
    </row>
    <row r="183" spans="1:16" ht="18.75">
      <c r="A183" s="74" t="s">
        <v>550</v>
      </c>
      <c r="B183" s="20" t="s">
        <v>439</v>
      </c>
      <c r="C183" s="20" t="s">
        <v>59</v>
      </c>
      <c r="D183" s="20" t="s">
        <v>552</v>
      </c>
      <c r="E183" s="20" t="s">
        <v>177</v>
      </c>
      <c r="F183" s="20" t="s">
        <v>185</v>
      </c>
      <c r="G183" s="75">
        <v>43952</v>
      </c>
      <c r="H183" s="75">
        <v>46507</v>
      </c>
      <c r="I183" s="76" t="s">
        <v>260</v>
      </c>
      <c r="J183" s="77" t="s">
        <v>553</v>
      </c>
      <c r="L183" t="str">
        <f>IF(OR('01 Program Profile'!$E$5="",'01 Program Profile'!$E$6="",'01 Program Profile'!$E$7="",'01 Program Profile'!$E$8=""),"",IFERROR(INDEX($E$5:$E$960,MATCH(0,INDEX(COUNTIF($L$4:L182,$E$5:$E$960)+($A$5:$A$960&lt;&gt;'01 Program Profile'!$E$5)+($B$5:$B$960&lt;&gt;'01 Program Profile'!$E$6)+($C$5:$C$960&lt;&gt;'01 Program Profile'!$E$7)+($D$5:$D$960&lt;&gt;'01 Program Profile'!$E$8)+($E$5:$E$960=""),0),0)),""))</f>
        <v/>
      </c>
      <c r="M183" t="str">
        <f>IF(OR('01 Program Profile'!$E$5="",'01 Program Profile'!$E$6="",'01 Program Profile'!$E$7=""),"",IFERROR(INDEX($D$5:$D$960,MATCH(0,INDEX(COUNTIF($M$4:M182,$D$5:$D$960)+($A$5:$A$960&lt;&gt;'01 Program Profile'!$E$5)+($B$5:$B$960&lt;&gt;'01 Program Profile'!$E$6)+($C$5:$C$960&lt;&gt;'01 Program Profile'!$E$7)+($D$5:$D$960=""),0),0)),""))</f>
        <v/>
      </c>
      <c r="N183" t="str">
        <f>IF(OR('01 Program Profile'!$E$5="",'01 Program Profile'!$E$6=""),"",IFERROR(INDEX($C$5:$C$960,MATCH(0,INDEX(COUNTIF($N$4:N182,$C$5:$C$960)+($A$5:$A$960&lt;&gt;'01 Program Profile'!$E$5)+($B$5:$B$960&lt;&gt;'01 Program Profile'!$E$6)+($C$5:$C$960=""),0),0)),""))</f>
        <v/>
      </c>
      <c r="O183" t="str">
        <f>IF('01 Program Profile'!$E$5="","",IFERROR(INDEX($B$5:$B$960,MATCH(0,INDEX(COUNTIF($O$4:O182,$B$5:$B$960)+($A$5:$A$960&lt;&gt;'01 Program Profile'!$E$5)+($B$5:$B$960=""),0),0)),""))</f>
        <v/>
      </c>
      <c r="P183" t="str">
        <f>IFERROR(INDEX($A$5:$A$960,MATCH(0,INDEX(COUNTIF($P$4:P182,$A$5:$A$960)+($A$5:$A$960=""),0),0)),"")</f>
        <v/>
      </c>
    </row>
    <row r="184" spans="1:16" ht="18.75">
      <c r="A184" s="74" t="s">
        <v>550</v>
      </c>
      <c r="B184" s="20" t="s">
        <v>439</v>
      </c>
      <c r="C184" s="20" t="s">
        <v>59</v>
      </c>
      <c r="D184" s="20" t="s">
        <v>554</v>
      </c>
      <c r="E184" s="20" t="s">
        <v>177</v>
      </c>
      <c r="F184" s="20" t="s">
        <v>185</v>
      </c>
      <c r="G184" s="75">
        <v>43952</v>
      </c>
      <c r="H184" s="75">
        <v>46507</v>
      </c>
      <c r="I184" s="76" t="s">
        <v>260</v>
      </c>
      <c r="J184" s="77" t="s">
        <v>555</v>
      </c>
      <c r="L184" t="str">
        <f>IF(OR('01 Program Profile'!$E$5="",'01 Program Profile'!$E$6="",'01 Program Profile'!$E$7="",'01 Program Profile'!$E$8=""),"",IFERROR(INDEX($E$5:$E$960,MATCH(0,INDEX(COUNTIF($L$4:L183,$E$5:$E$960)+($A$5:$A$960&lt;&gt;'01 Program Profile'!$E$5)+($B$5:$B$960&lt;&gt;'01 Program Profile'!$E$6)+($C$5:$C$960&lt;&gt;'01 Program Profile'!$E$7)+($D$5:$D$960&lt;&gt;'01 Program Profile'!$E$8)+($E$5:$E$960=""),0),0)),""))</f>
        <v/>
      </c>
      <c r="M184" t="str">
        <f>IF(OR('01 Program Profile'!$E$5="",'01 Program Profile'!$E$6="",'01 Program Profile'!$E$7=""),"",IFERROR(INDEX($D$5:$D$960,MATCH(0,INDEX(COUNTIF($M$4:M183,$D$5:$D$960)+($A$5:$A$960&lt;&gt;'01 Program Profile'!$E$5)+($B$5:$B$960&lt;&gt;'01 Program Profile'!$E$6)+($C$5:$C$960&lt;&gt;'01 Program Profile'!$E$7)+($D$5:$D$960=""),0),0)),""))</f>
        <v/>
      </c>
      <c r="N184" t="str">
        <f>IF(OR('01 Program Profile'!$E$5="",'01 Program Profile'!$E$6=""),"",IFERROR(INDEX($C$5:$C$960,MATCH(0,INDEX(COUNTIF($N$4:N183,$C$5:$C$960)+($A$5:$A$960&lt;&gt;'01 Program Profile'!$E$5)+($B$5:$B$960&lt;&gt;'01 Program Profile'!$E$6)+($C$5:$C$960=""),0),0)),""))</f>
        <v/>
      </c>
      <c r="O184" t="str">
        <f>IF('01 Program Profile'!$E$5="","",IFERROR(INDEX($B$5:$B$960,MATCH(0,INDEX(COUNTIF($O$4:O183,$B$5:$B$960)+($A$5:$A$960&lt;&gt;'01 Program Profile'!$E$5)+($B$5:$B$960=""),0),0)),""))</f>
        <v/>
      </c>
      <c r="P184" t="str">
        <f>IFERROR(INDEX($A$5:$A$960,MATCH(0,INDEX(COUNTIF($P$4:P183,$A$5:$A$960)+($A$5:$A$960=""),0),0)),"")</f>
        <v/>
      </c>
    </row>
    <row r="185" spans="1:16" ht="18.75">
      <c r="A185" s="74" t="s">
        <v>550</v>
      </c>
      <c r="B185" s="20" t="s">
        <v>439</v>
      </c>
      <c r="C185" s="20" t="s">
        <v>59</v>
      </c>
      <c r="D185" s="20" t="s">
        <v>556</v>
      </c>
      <c r="E185" s="20" t="s">
        <v>177</v>
      </c>
      <c r="F185" s="20" t="s">
        <v>185</v>
      </c>
      <c r="G185" s="75">
        <v>44166</v>
      </c>
      <c r="H185" s="75">
        <v>46721</v>
      </c>
      <c r="I185" s="76" t="s">
        <v>260</v>
      </c>
      <c r="J185" s="77" t="s">
        <v>557</v>
      </c>
      <c r="L185" t="str">
        <f>IF(OR('01 Program Profile'!$E$5="",'01 Program Profile'!$E$6="",'01 Program Profile'!$E$7="",'01 Program Profile'!$E$8=""),"",IFERROR(INDEX($E$5:$E$960,MATCH(0,INDEX(COUNTIF($L$4:L184,$E$5:$E$960)+($A$5:$A$960&lt;&gt;'01 Program Profile'!$E$5)+($B$5:$B$960&lt;&gt;'01 Program Profile'!$E$6)+($C$5:$C$960&lt;&gt;'01 Program Profile'!$E$7)+($D$5:$D$960&lt;&gt;'01 Program Profile'!$E$8)+($E$5:$E$960=""),0),0)),""))</f>
        <v/>
      </c>
      <c r="M185" t="str">
        <f>IF(OR('01 Program Profile'!$E$5="",'01 Program Profile'!$E$6="",'01 Program Profile'!$E$7=""),"",IFERROR(INDEX($D$5:$D$960,MATCH(0,INDEX(COUNTIF($M$4:M184,$D$5:$D$960)+($A$5:$A$960&lt;&gt;'01 Program Profile'!$E$5)+($B$5:$B$960&lt;&gt;'01 Program Profile'!$E$6)+($C$5:$C$960&lt;&gt;'01 Program Profile'!$E$7)+($D$5:$D$960=""),0),0)),""))</f>
        <v/>
      </c>
      <c r="N185" t="str">
        <f>IF(OR('01 Program Profile'!$E$5="",'01 Program Profile'!$E$6=""),"",IFERROR(INDEX($C$5:$C$960,MATCH(0,INDEX(COUNTIF($N$4:N184,$C$5:$C$960)+($A$5:$A$960&lt;&gt;'01 Program Profile'!$E$5)+($B$5:$B$960&lt;&gt;'01 Program Profile'!$E$6)+($C$5:$C$960=""),0),0)),""))</f>
        <v/>
      </c>
      <c r="O185" t="str">
        <f>IF('01 Program Profile'!$E$5="","",IFERROR(INDEX($B$5:$B$960,MATCH(0,INDEX(COUNTIF($O$4:O184,$B$5:$B$960)+($A$5:$A$960&lt;&gt;'01 Program Profile'!$E$5)+($B$5:$B$960=""),0),0)),""))</f>
        <v/>
      </c>
      <c r="P185" t="str">
        <f>IFERROR(INDEX($A$5:$A$960,MATCH(0,INDEX(COUNTIF($P$4:P184,$A$5:$A$960)+($A$5:$A$960=""),0),0)),"")</f>
        <v/>
      </c>
    </row>
    <row r="186" spans="1:16" ht="18.75">
      <c r="A186" s="74" t="s">
        <v>550</v>
      </c>
      <c r="B186" s="20" t="s">
        <v>439</v>
      </c>
      <c r="C186" s="20" t="s">
        <v>59</v>
      </c>
      <c r="D186" s="20" t="s">
        <v>558</v>
      </c>
      <c r="E186" s="20" t="s">
        <v>177</v>
      </c>
      <c r="F186" s="20" t="s">
        <v>185</v>
      </c>
      <c r="G186" s="75">
        <v>43952</v>
      </c>
      <c r="H186" s="75">
        <v>46507</v>
      </c>
      <c r="I186" s="76" t="s">
        <v>260</v>
      </c>
      <c r="J186" s="77" t="s">
        <v>559</v>
      </c>
      <c r="L186" t="str">
        <f>IF(OR('01 Program Profile'!$E$5="",'01 Program Profile'!$E$6="",'01 Program Profile'!$E$7="",'01 Program Profile'!$E$8=""),"",IFERROR(INDEX($E$5:$E$960,MATCH(0,INDEX(COUNTIF($L$4:L185,$E$5:$E$960)+($A$5:$A$960&lt;&gt;'01 Program Profile'!$E$5)+($B$5:$B$960&lt;&gt;'01 Program Profile'!$E$6)+($C$5:$C$960&lt;&gt;'01 Program Profile'!$E$7)+($D$5:$D$960&lt;&gt;'01 Program Profile'!$E$8)+($E$5:$E$960=""),0),0)),""))</f>
        <v/>
      </c>
      <c r="M186" t="str">
        <f>IF(OR('01 Program Profile'!$E$5="",'01 Program Profile'!$E$6="",'01 Program Profile'!$E$7=""),"",IFERROR(INDEX($D$5:$D$960,MATCH(0,INDEX(COUNTIF($M$4:M185,$D$5:$D$960)+($A$5:$A$960&lt;&gt;'01 Program Profile'!$E$5)+($B$5:$B$960&lt;&gt;'01 Program Profile'!$E$6)+($C$5:$C$960&lt;&gt;'01 Program Profile'!$E$7)+($D$5:$D$960=""),0),0)),""))</f>
        <v/>
      </c>
      <c r="N186" t="str">
        <f>IF(OR('01 Program Profile'!$E$5="",'01 Program Profile'!$E$6=""),"",IFERROR(INDEX($C$5:$C$960,MATCH(0,INDEX(COUNTIF($N$4:N185,$C$5:$C$960)+($A$5:$A$960&lt;&gt;'01 Program Profile'!$E$5)+($B$5:$B$960&lt;&gt;'01 Program Profile'!$E$6)+($C$5:$C$960=""),0),0)),""))</f>
        <v/>
      </c>
      <c r="O186" t="str">
        <f>IF('01 Program Profile'!$E$5="","",IFERROR(INDEX($B$5:$B$960,MATCH(0,INDEX(COUNTIF($O$4:O185,$B$5:$B$960)+($A$5:$A$960&lt;&gt;'01 Program Profile'!$E$5)+($B$5:$B$960=""),0),0)),""))</f>
        <v/>
      </c>
      <c r="P186" t="str">
        <f>IFERROR(INDEX($A$5:$A$960,MATCH(0,INDEX(COUNTIF($P$4:P185,$A$5:$A$960)+($A$5:$A$960=""),0),0)),"")</f>
        <v/>
      </c>
    </row>
    <row r="187" spans="1:16" ht="18.75">
      <c r="A187" s="74" t="s">
        <v>550</v>
      </c>
      <c r="B187" s="20" t="s">
        <v>439</v>
      </c>
      <c r="C187" s="20" t="s">
        <v>181</v>
      </c>
      <c r="D187" s="20" t="s">
        <v>490</v>
      </c>
      <c r="E187" s="20" t="s">
        <v>177</v>
      </c>
      <c r="F187" s="20" t="s">
        <v>185</v>
      </c>
      <c r="G187" s="75">
        <v>45717</v>
      </c>
      <c r="H187" s="75">
        <v>47542</v>
      </c>
      <c r="I187" s="76" t="s">
        <v>260</v>
      </c>
      <c r="J187" s="77" t="s">
        <v>560</v>
      </c>
      <c r="L187" t="str">
        <f>IF(OR('01 Program Profile'!$E$5="",'01 Program Profile'!$E$6="",'01 Program Profile'!$E$7="",'01 Program Profile'!$E$8=""),"",IFERROR(INDEX($E$5:$E$960,MATCH(0,INDEX(COUNTIF($L$4:L186,$E$5:$E$960)+($A$5:$A$960&lt;&gt;'01 Program Profile'!$E$5)+($B$5:$B$960&lt;&gt;'01 Program Profile'!$E$6)+($C$5:$C$960&lt;&gt;'01 Program Profile'!$E$7)+($D$5:$D$960&lt;&gt;'01 Program Profile'!$E$8)+($E$5:$E$960=""),0),0)),""))</f>
        <v/>
      </c>
      <c r="M187" t="str">
        <f>IF(OR('01 Program Profile'!$E$5="",'01 Program Profile'!$E$6="",'01 Program Profile'!$E$7=""),"",IFERROR(INDEX($D$5:$D$960,MATCH(0,INDEX(COUNTIF($M$4:M186,$D$5:$D$960)+($A$5:$A$960&lt;&gt;'01 Program Profile'!$E$5)+($B$5:$B$960&lt;&gt;'01 Program Profile'!$E$6)+($C$5:$C$960&lt;&gt;'01 Program Profile'!$E$7)+($D$5:$D$960=""),0),0)),""))</f>
        <v/>
      </c>
      <c r="N187" t="str">
        <f>IF(OR('01 Program Profile'!$E$5="",'01 Program Profile'!$E$6=""),"",IFERROR(INDEX($C$5:$C$960,MATCH(0,INDEX(COUNTIF($N$4:N186,$C$5:$C$960)+($A$5:$A$960&lt;&gt;'01 Program Profile'!$E$5)+($B$5:$B$960&lt;&gt;'01 Program Profile'!$E$6)+($C$5:$C$960=""),0),0)),""))</f>
        <v/>
      </c>
      <c r="O187" t="str">
        <f>IF('01 Program Profile'!$E$5="","",IFERROR(INDEX($B$5:$B$960,MATCH(0,INDEX(COUNTIF($O$4:O186,$B$5:$B$960)+($A$5:$A$960&lt;&gt;'01 Program Profile'!$E$5)+($B$5:$B$960=""),0),0)),""))</f>
        <v/>
      </c>
      <c r="P187" t="str">
        <f>IFERROR(INDEX($A$5:$A$960,MATCH(0,INDEX(COUNTIF($P$4:P186,$A$5:$A$960)+($A$5:$A$960=""),0),0)),"")</f>
        <v/>
      </c>
    </row>
    <row r="188" spans="1:16" ht="18.75">
      <c r="A188" s="74" t="s">
        <v>550</v>
      </c>
      <c r="B188" s="20" t="s">
        <v>458</v>
      </c>
      <c r="C188" s="20" t="s">
        <v>181</v>
      </c>
      <c r="D188" s="20" t="s">
        <v>262</v>
      </c>
      <c r="E188" s="20" t="s">
        <v>177</v>
      </c>
      <c r="F188" s="20" t="s">
        <v>178</v>
      </c>
      <c r="G188" s="75">
        <v>45839</v>
      </c>
      <c r="H188" s="75">
        <v>46568</v>
      </c>
      <c r="I188" s="76" t="s">
        <v>260</v>
      </c>
      <c r="J188" s="77" t="s">
        <v>561</v>
      </c>
      <c r="L188" t="str">
        <f>IF(OR('01 Program Profile'!$E$5="",'01 Program Profile'!$E$6="",'01 Program Profile'!$E$7="",'01 Program Profile'!$E$8=""),"",IFERROR(INDEX($E$5:$E$960,MATCH(0,INDEX(COUNTIF($L$4:L187,$E$5:$E$960)+($A$5:$A$960&lt;&gt;'01 Program Profile'!$E$5)+($B$5:$B$960&lt;&gt;'01 Program Profile'!$E$6)+($C$5:$C$960&lt;&gt;'01 Program Profile'!$E$7)+($D$5:$D$960&lt;&gt;'01 Program Profile'!$E$8)+($E$5:$E$960=""),0),0)),""))</f>
        <v/>
      </c>
      <c r="M188" t="str">
        <f>IF(OR('01 Program Profile'!$E$5="",'01 Program Profile'!$E$6="",'01 Program Profile'!$E$7=""),"",IFERROR(INDEX($D$5:$D$960,MATCH(0,INDEX(COUNTIF($M$4:M187,$D$5:$D$960)+($A$5:$A$960&lt;&gt;'01 Program Profile'!$E$5)+($B$5:$B$960&lt;&gt;'01 Program Profile'!$E$6)+($C$5:$C$960&lt;&gt;'01 Program Profile'!$E$7)+($D$5:$D$960=""),0),0)),""))</f>
        <v/>
      </c>
      <c r="N188" t="str">
        <f>IF(OR('01 Program Profile'!$E$5="",'01 Program Profile'!$E$6=""),"",IFERROR(INDEX($C$5:$C$960,MATCH(0,INDEX(COUNTIF($N$4:N187,$C$5:$C$960)+($A$5:$A$960&lt;&gt;'01 Program Profile'!$E$5)+($B$5:$B$960&lt;&gt;'01 Program Profile'!$E$6)+($C$5:$C$960=""),0),0)),""))</f>
        <v/>
      </c>
      <c r="O188" t="str">
        <f>IF('01 Program Profile'!$E$5="","",IFERROR(INDEX($B$5:$B$960,MATCH(0,INDEX(COUNTIF($O$4:O187,$B$5:$B$960)+($A$5:$A$960&lt;&gt;'01 Program Profile'!$E$5)+($B$5:$B$960=""),0),0)),""))</f>
        <v/>
      </c>
      <c r="P188" t="str">
        <f>IFERROR(INDEX($A$5:$A$960,MATCH(0,INDEX(COUNTIF($P$4:P187,$A$5:$A$960)+($A$5:$A$960=""),0),0)),"")</f>
        <v/>
      </c>
    </row>
    <row r="189" spans="1:16" ht="18.75">
      <c r="A189" s="74" t="s">
        <v>562</v>
      </c>
      <c r="B189" s="20" t="s">
        <v>492</v>
      </c>
      <c r="C189" s="20" t="s">
        <v>59</v>
      </c>
      <c r="D189" s="20" t="s">
        <v>563</v>
      </c>
      <c r="E189" s="20" t="s">
        <v>177</v>
      </c>
      <c r="F189" s="20" t="s">
        <v>185</v>
      </c>
      <c r="G189" s="75">
        <v>44835</v>
      </c>
      <c r="H189" s="75">
        <v>46660</v>
      </c>
      <c r="I189" s="76" t="s">
        <v>197</v>
      </c>
      <c r="J189" s="77" t="s">
        <v>564</v>
      </c>
      <c r="L189" t="str">
        <f>IF(OR('01 Program Profile'!$E$5="",'01 Program Profile'!$E$6="",'01 Program Profile'!$E$7="",'01 Program Profile'!$E$8=""),"",IFERROR(INDEX($E$5:$E$960,MATCH(0,INDEX(COUNTIF($L$4:L188,$E$5:$E$960)+($A$5:$A$960&lt;&gt;'01 Program Profile'!$E$5)+($B$5:$B$960&lt;&gt;'01 Program Profile'!$E$6)+($C$5:$C$960&lt;&gt;'01 Program Profile'!$E$7)+($D$5:$D$960&lt;&gt;'01 Program Profile'!$E$8)+($E$5:$E$960=""),0),0)),""))</f>
        <v/>
      </c>
      <c r="M189" t="str">
        <f>IF(OR('01 Program Profile'!$E$5="",'01 Program Profile'!$E$6="",'01 Program Profile'!$E$7=""),"",IFERROR(INDEX($D$5:$D$960,MATCH(0,INDEX(COUNTIF($M$4:M188,$D$5:$D$960)+($A$5:$A$960&lt;&gt;'01 Program Profile'!$E$5)+($B$5:$B$960&lt;&gt;'01 Program Profile'!$E$6)+($C$5:$C$960&lt;&gt;'01 Program Profile'!$E$7)+($D$5:$D$960=""),0),0)),""))</f>
        <v/>
      </c>
      <c r="N189" t="str">
        <f>IF(OR('01 Program Profile'!$E$5="",'01 Program Profile'!$E$6=""),"",IFERROR(INDEX($C$5:$C$960,MATCH(0,INDEX(COUNTIF($N$4:N188,$C$5:$C$960)+($A$5:$A$960&lt;&gt;'01 Program Profile'!$E$5)+($B$5:$B$960&lt;&gt;'01 Program Profile'!$E$6)+($C$5:$C$960=""),0),0)),""))</f>
        <v/>
      </c>
      <c r="O189" t="str">
        <f>IF('01 Program Profile'!$E$5="","",IFERROR(INDEX($B$5:$B$960,MATCH(0,INDEX(COUNTIF($O$4:O188,$B$5:$B$960)+($A$5:$A$960&lt;&gt;'01 Program Profile'!$E$5)+($B$5:$B$960=""),0),0)),""))</f>
        <v/>
      </c>
      <c r="P189" t="str">
        <f>IFERROR(INDEX($A$5:$A$960,MATCH(0,INDEX(COUNTIF($P$4:P188,$A$5:$A$960)+($A$5:$A$960=""),0),0)),"")</f>
        <v/>
      </c>
    </row>
    <row r="190" spans="1:16" ht="18.75">
      <c r="A190" s="74" t="s">
        <v>562</v>
      </c>
      <c r="B190" s="20" t="s">
        <v>492</v>
      </c>
      <c r="C190" s="20" t="s">
        <v>59</v>
      </c>
      <c r="D190" s="20" t="s">
        <v>358</v>
      </c>
      <c r="E190" s="20" t="s">
        <v>177</v>
      </c>
      <c r="F190" s="20" t="s">
        <v>185</v>
      </c>
      <c r="G190" s="75">
        <v>44835</v>
      </c>
      <c r="H190" s="75">
        <v>46660</v>
      </c>
      <c r="I190" s="76" t="s">
        <v>197</v>
      </c>
      <c r="J190" s="77" t="s">
        <v>565</v>
      </c>
      <c r="L190" t="str">
        <f>IF(OR('01 Program Profile'!$E$5="",'01 Program Profile'!$E$6="",'01 Program Profile'!$E$7="",'01 Program Profile'!$E$8=""),"",IFERROR(INDEX($E$5:$E$960,MATCH(0,INDEX(COUNTIF($L$4:L189,$E$5:$E$960)+($A$5:$A$960&lt;&gt;'01 Program Profile'!$E$5)+($B$5:$B$960&lt;&gt;'01 Program Profile'!$E$6)+($C$5:$C$960&lt;&gt;'01 Program Profile'!$E$7)+($D$5:$D$960&lt;&gt;'01 Program Profile'!$E$8)+($E$5:$E$960=""),0),0)),""))</f>
        <v/>
      </c>
      <c r="M190" t="str">
        <f>IF(OR('01 Program Profile'!$E$5="",'01 Program Profile'!$E$6="",'01 Program Profile'!$E$7=""),"",IFERROR(INDEX($D$5:$D$960,MATCH(0,INDEX(COUNTIF($M$4:M189,$D$5:$D$960)+($A$5:$A$960&lt;&gt;'01 Program Profile'!$E$5)+($B$5:$B$960&lt;&gt;'01 Program Profile'!$E$6)+($C$5:$C$960&lt;&gt;'01 Program Profile'!$E$7)+($D$5:$D$960=""),0),0)),""))</f>
        <v/>
      </c>
      <c r="N190" t="str">
        <f>IF(OR('01 Program Profile'!$E$5="",'01 Program Profile'!$E$6=""),"",IFERROR(INDEX($C$5:$C$960,MATCH(0,INDEX(COUNTIF($N$4:N189,$C$5:$C$960)+($A$5:$A$960&lt;&gt;'01 Program Profile'!$E$5)+($B$5:$B$960&lt;&gt;'01 Program Profile'!$E$6)+($C$5:$C$960=""),0),0)),""))</f>
        <v/>
      </c>
      <c r="O190" t="str">
        <f>IF('01 Program Profile'!$E$5="","",IFERROR(INDEX($B$5:$B$960,MATCH(0,INDEX(COUNTIF($O$4:O189,$B$5:$B$960)+($A$5:$A$960&lt;&gt;'01 Program Profile'!$E$5)+($B$5:$B$960=""),0),0)),""))</f>
        <v/>
      </c>
      <c r="P190" t="str">
        <f>IFERROR(INDEX($A$5:$A$960,MATCH(0,INDEX(COUNTIF($P$4:P189,$A$5:$A$960)+($A$5:$A$960=""),0),0)),"")</f>
        <v/>
      </c>
    </row>
    <row r="191" spans="1:16" ht="18.75">
      <c r="A191" s="74" t="s">
        <v>562</v>
      </c>
      <c r="B191" s="20" t="s">
        <v>492</v>
      </c>
      <c r="C191" s="20" t="s">
        <v>59</v>
      </c>
      <c r="D191" s="20" t="s">
        <v>360</v>
      </c>
      <c r="E191" s="20" t="s">
        <v>177</v>
      </c>
      <c r="F191" s="20" t="s">
        <v>185</v>
      </c>
      <c r="G191" s="75">
        <v>44835</v>
      </c>
      <c r="H191" s="75">
        <v>46660</v>
      </c>
      <c r="I191" s="76" t="s">
        <v>197</v>
      </c>
      <c r="J191" s="77" t="s">
        <v>566</v>
      </c>
      <c r="L191" t="str">
        <f>IF(OR('01 Program Profile'!$E$5="",'01 Program Profile'!$E$6="",'01 Program Profile'!$E$7="",'01 Program Profile'!$E$8=""),"",IFERROR(INDEX($E$5:$E$960,MATCH(0,INDEX(COUNTIF($L$4:L190,$E$5:$E$960)+($A$5:$A$960&lt;&gt;'01 Program Profile'!$E$5)+($B$5:$B$960&lt;&gt;'01 Program Profile'!$E$6)+($C$5:$C$960&lt;&gt;'01 Program Profile'!$E$7)+($D$5:$D$960&lt;&gt;'01 Program Profile'!$E$8)+($E$5:$E$960=""),0),0)),""))</f>
        <v/>
      </c>
      <c r="M191" t="str">
        <f>IF(OR('01 Program Profile'!$E$5="",'01 Program Profile'!$E$6="",'01 Program Profile'!$E$7=""),"",IFERROR(INDEX($D$5:$D$960,MATCH(0,INDEX(COUNTIF($M$4:M190,$D$5:$D$960)+($A$5:$A$960&lt;&gt;'01 Program Profile'!$E$5)+($B$5:$B$960&lt;&gt;'01 Program Profile'!$E$6)+($C$5:$C$960&lt;&gt;'01 Program Profile'!$E$7)+($D$5:$D$960=""),0),0)),""))</f>
        <v/>
      </c>
      <c r="N191" t="str">
        <f>IF(OR('01 Program Profile'!$E$5="",'01 Program Profile'!$E$6=""),"",IFERROR(INDEX($C$5:$C$960,MATCH(0,INDEX(COUNTIF($N$4:N190,$C$5:$C$960)+($A$5:$A$960&lt;&gt;'01 Program Profile'!$E$5)+($B$5:$B$960&lt;&gt;'01 Program Profile'!$E$6)+($C$5:$C$960=""),0),0)),""))</f>
        <v/>
      </c>
      <c r="O191" t="str">
        <f>IF('01 Program Profile'!$E$5="","",IFERROR(INDEX($B$5:$B$960,MATCH(0,INDEX(COUNTIF($O$4:O190,$B$5:$B$960)+($A$5:$A$960&lt;&gt;'01 Program Profile'!$E$5)+($B$5:$B$960=""),0),0)),""))</f>
        <v/>
      </c>
      <c r="P191" t="str">
        <f>IFERROR(INDEX($A$5:$A$960,MATCH(0,INDEX(COUNTIF($P$4:P190,$A$5:$A$960)+($A$5:$A$960=""),0),0)),"")</f>
        <v/>
      </c>
    </row>
    <row r="192" spans="1:16" ht="18.75">
      <c r="A192" s="74" t="s">
        <v>562</v>
      </c>
      <c r="B192" s="20" t="s">
        <v>492</v>
      </c>
      <c r="C192" s="20" t="s">
        <v>59</v>
      </c>
      <c r="D192" s="20" t="s">
        <v>567</v>
      </c>
      <c r="E192" s="20" t="s">
        <v>177</v>
      </c>
      <c r="F192" s="20" t="s">
        <v>185</v>
      </c>
      <c r="G192" s="75">
        <v>44835</v>
      </c>
      <c r="H192" s="75">
        <v>46660</v>
      </c>
      <c r="I192" s="76" t="s">
        <v>197</v>
      </c>
      <c r="J192" s="77" t="s">
        <v>568</v>
      </c>
      <c r="L192" t="str">
        <f>IF(OR('01 Program Profile'!$E$5="",'01 Program Profile'!$E$6="",'01 Program Profile'!$E$7="",'01 Program Profile'!$E$8=""),"",IFERROR(INDEX($E$5:$E$960,MATCH(0,INDEX(COUNTIF($L$4:L191,$E$5:$E$960)+($A$5:$A$960&lt;&gt;'01 Program Profile'!$E$5)+($B$5:$B$960&lt;&gt;'01 Program Profile'!$E$6)+($C$5:$C$960&lt;&gt;'01 Program Profile'!$E$7)+($D$5:$D$960&lt;&gt;'01 Program Profile'!$E$8)+($E$5:$E$960=""),0),0)),""))</f>
        <v/>
      </c>
      <c r="M192" t="str">
        <f>IF(OR('01 Program Profile'!$E$5="",'01 Program Profile'!$E$6="",'01 Program Profile'!$E$7=""),"",IFERROR(INDEX($D$5:$D$960,MATCH(0,INDEX(COUNTIF($M$4:M191,$D$5:$D$960)+($A$5:$A$960&lt;&gt;'01 Program Profile'!$E$5)+($B$5:$B$960&lt;&gt;'01 Program Profile'!$E$6)+($C$5:$C$960&lt;&gt;'01 Program Profile'!$E$7)+($D$5:$D$960=""),0),0)),""))</f>
        <v/>
      </c>
      <c r="N192" t="str">
        <f>IF(OR('01 Program Profile'!$E$5="",'01 Program Profile'!$E$6=""),"",IFERROR(INDEX($C$5:$C$960,MATCH(0,INDEX(COUNTIF($N$4:N191,$C$5:$C$960)+($A$5:$A$960&lt;&gt;'01 Program Profile'!$E$5)+($B$5:$B$960&lt;&gt;'01 Program Profile'!$E$6)+($C$5:$C$960=""),0),0)),""))</f>
        <v/>
      </c>
      <c r="O192" t="str">
        <f>IF('01 Program Profile'!$E$5="","",IFERROR(INDEX($B$5:$B$960,MATCH(0,INDEX(COUNTIF($O$4:O191,$B$5:$B$960)+($A$5:$A$960&lt;&gt;'01 Program Profile'!$E$5)+($B$5:$B$960=""),0),0)),""))</f>
        <v/>
      </c>
      <c r="P192" t="str">
        <f>IFERROR(INDEX($A$5:$A$960,MATCH(0,INDEX(COUNTIF($P$4:P191,$A$5:$A$960)+($A$5:$A$960=""),0),0)),"")</f>
        <v/>
      </c>
    </row>
    <row r="193" spans="1:16" ht="18.75">
      <c r="A193" s="74" t="s">
        <v>562</v>
      </c>
      <c r="B193" s="20" t="s">
        <v>492</v>
      </c>
      <c r="C193" s="20" t="s">
        <v>59</v>
      </c>
      <c r="D193" s="20" t="s">
        <v>503</v>
      </c>
      <c r="E193" s="20" t="s">
        <v>177</v>
      </c>
      <c r="F193" s="20" t="s">
        <v>185</v>
      </c>
      <c r="G193" s="75">
        <v>44835</v>
      </c>
      <c r="H193" s="75">
        <v>46660</v>
      </c>
      <c r="I193" s="76" t="s">
        <v>197</v>
      </c>
      <c r="J193" s="77" t="s">
        <v>569</v>
      </c>
      <c r="L193" t="str">
        <f>IF(OR('01 Program Profile'!$E$5="",'01 Program Profile'!$E$6="",'01 Program Profile'!$E$7="",'01 Program Profile'!$E$8=""),"",IFERROR(INDEX($E$5:$E$960,MATCH(0,INDEX(COUNTIF($L$4:L192,$E$5:$E$960)+($A$5:$A$960&lt;&gt;'01 Program Profile'!$E$5)+($B$5:$B$960&lt;&gt;'01 Program Profile'!$E$6)+($C$5:$C$960&lt;&gt;'01 Program Profile'!$E$7)+($D$5:$D$960&lt;&gt;'01 Program Profile'!$E$8)+($E$5:$E$960=""),0),0)),""))</f>
        <v/>
      </c>
      <c r="M193" t="str">
        <f>IF(OR('01 Program Profile'!$E$5="",'01 Program Profile'!$E$6="",'01 Program Profile'!$E$7=""),"",IFERROR(INDEX($D$5:$D$960,MATCH(0,INDEX(COUNTIF($M$4:M192,$D$5:$D$960)+($A$5:$A$960&lt;&gt;'01 Program Profile'!$E$5)+($B$5:$B$960&lt;&gt;'01 Program Profile'!$E$6)+($C$5:$C$960&lt;&gt;'01 Program Profile'!$E$7)+($D$5:$D$960=""),0),0)),""))</f>
        <v/>
      </c>
      <c r="N193" t="str">
        <f>IF(OR('01 Program Profile'!$E$5="",'01 Program Profile'!$E$6=""),"",IFERROR(INDEX($C$5:$C$960,MATCH(0,INDEX(COUNTIF($N$4:N192,$C$5:$C$960)+($A$5:$A$960&lt;&gt;'01 Program Profile'!$E$5)+($B$5:$B$960&lt;&gt;'01 Program Profile'!$E$6)+($C$5:$C$960=""),0),0)),""))</f>
        <v/>
      </c>
      <c r="O193" t="str">
        <f>IF('01 Program Profile'!$E$5="","",IFERROR(INDEX($B$5:$B$960,MATCH(0,INDEX(COUNTIF($O$4:O192,$B$5:$B$960)+($A$5:$A$960&lt;&gt;'01 Program Profile'!$E$5)+($B$5:$B$960=""),0),0)),""))</f>
        <v/>
      </c>
      <c r="P193" t="str">
        <f>IFERROR(INDEX($A$5:$A$960,MATCH(0,INDEX(COUNTIF($P$4:P192,$A$5:$A$960)+($A$5:$A$960=""),0),0)),"")</f>
        <v/>
      </c>
    </row>
    <row r="194" spans="1:16" ht="18.75">
      <c r="A194" s="74" t="s">
        <v>570</v>
      </c>
      <c r="B194" s="20" t="s">
        <v>571</v>
      </c>
      <c r="C194" s="20" t="s">
        <v>59</v>
      </c>
      <c r="D194" s="20" t="s">
        <v>572</v>
      </c>
      <c r="E194" s="20" t="s">
        <v>177</v>
      </c>
      <c r="F194" s="20" t="s">
        <v>178</v>
      </c>
      <c r="G194" s="75">
        <v>45901</v>
      </c>
      <c r="H194" s="75">
        <v>46629</v>
      </c>
      <c r="I194" s="76" t="s">
        <v>197</v>
      </c>
      <c r="J194" s="77" t="s">
        <v>573</v>
      </c>
      <c r="L194" t="str">
        <f>IF(OR('01 Program Profile'!$E$5="",'01 Program Profile'!$E$6="",'01 Program Profile'!$E$7="",'01 Program Profile'!$E$8=""),"",IFERROR(INDEX($E$5:$E$960,MATCH(0,INDEX(COUNTIF($L$4:L193,$E$5:$E$960)+($A$5:$A$960&lt;&gt;'01 Program Profile'!$E$5)+($B$5:$B$960&lt;&gt;'01 Program Profile'!$E$6)+($C$5:$C$960&lt;&gt;'01 Program Profile'!$E$7)+($D$5:$D$960&lt;&gt;'01 Program Profile'!$E$8)+($E$5:$E$960=""),0),0)),""))</f>
        <v/>
      </c>
      <c r="M194" t="str">
        <f>IF(OR('01 Program Profile'!$E$5="",'01 Program Profile'!$E$6="",'01 Program Profile'!$E$7=""),"",IFERROR(INDEX($D$5:$D$960,MATCH(0,INDEX(COUNTIF($M$4:M193,$D$5:$D$960)+($A$5:$A$960&lt;&gt;'01 Program Profile'!$E$5)+($B$5:$B$960&lt;&gt;'01 Program Profile'!$E$6)+($C$5:$C$960&lt;&gt;'01 Program Profile'!$E$7)+($D$5:$D$960=""),0),0)),""))</f>
        <v/>
      </c>
      <c r="N194" t="str">
        <f>IF(OR('01 Program Profile'!$E$5="",'01 Program Profile'!$E$6=""),"",IFERROR(INDEX($C$5:$C$960,MATCH(0,INDEX(COUNTIF($N$4:N193,$C$5:$C$960)+($A$5:$A$960&lt;&gt;'01 Program Profile'!$E$5)+($B$5:$B$960&lt;&gt;'01 Program Profile'!$E$6)+($C$5:$C$960=""),0),0)),""))</f>
        <v/>
      </c>
      <c r="O194" t="str">
        <f>IF('01 Program Profile'!$E$5="","",IFERROR(INDEX($B$5:$B$960,MATCH(0,INDEX(COUNTIF($O$4:O193,$B$5:$B$960)+($A$5:$A$960&lt;&gt;'01 Program Profile'!$E$5)+($B$5:$B$960=""),0),0)),""))</f>
        <v/>
      </c>
      <c r="P194" t="str">
        <f>IFERROR(INDEX($A$5:$A$960,MATCH(0,INDEX(COUNTIF($P$4:P193,$A$5:$A$960)+($A$5:$A$960=""),0),0)),"")</f>
        <v/>
      </c>
    </row>
    <row r="195" spans="1:16" ht="18.75">
      <c r="A195" s="74" t="s">
        <v>570</v>
      </c>
      <c r="B195" s="20" t="s">
        <v>571</v>
      </c>
      <c r="C195" s="20" t="s">
        <v>59</v>
      </c>
      <c r="D195" s="20" t="s">
        <v>574</v>
      </c>
      <c r="E195" s="20" t="s">
        <v>177</v>
      </c>
      <c r="F195" s="20" t="s">
        <v>178</v>
      </c>
      <c r="G195" s="75">
        <v>45931</v>
      </c>
      <c r="H195" s="75">
        <v>46660</v>
      </c>
      <c r="I195" s="76" t="s">
        <v>197</v>
      </c>
      <c r="J195" s="77" t="s">
        <v>575</v>
      </c>
      <c r="L195" t="str">
        <f>IF(OR('01 Program Profile'!$E$5="",'01 Program Profile'!$E$6="",'01 Program Profile'!$E$7="",'01 Program Profile'!$E$8=""),"",IFERROR(INDEX($E$5:$E$960,MATCH(0,INDEX(COUNTIF($L$4:L194,$E$5:$E$960)+($A$5:$A$960&lt;&gt;'01 Program Profile'!$E$5)+($B$5:$B$960&lt;&gt;'01 Program Profile'!$E$6)+($C$5:$C$960&lt;&gt;'01 Program Profile'!$E$7)+($D$5:$D$960&lt;&gt;'01 Program Profile'!$E$8)+($E$5:$E$960=""),0),0)),""))</f>
        <v/>
      </c>
      <c r="M195" t="str">
        <f>IF(OR('01 Program Profile'!$E$5="",'01 Program Profile'!$E$6="",'01 Program Profile'!$E$7=""),"",IFERROR(INDEX($D$5:$D$960,MATCH(0,INDEX(COUNTIF($M$4:M194,$D$5:$D$960)+($A$5:$A$960&lt;&gt;'01 Program Profile'!$E$5)+($B$5:$B$960&lt;&gt;'01 Program Profile'!$E$6)+($C$5:$C$960&lt;&gt;'01 Program Profile'!$E$7)+($D$5:$D$960=""),0),0)),""))</f>
        <v/>
      </c>
      <c r="N195" t="str">
        <f>IF(OR('01 Program Profile'!$E$5="",'01 Program Profile'!$E$6=""),"",IFERROR(INDEX($C$5:$C$960,MATCH(0,INDEX(COUNTIF($N$4:N194,$C$5:$C$960)+($A$5:$A$960&lt;&gt;'01 Program Profile'!$E$5)+($B$5:$B$960&lt;&gt;'01 Program Profile'!$E$6)+($C$5:$C$960=""),0),0)),""))</f>
        <v/>
      </c>
      <c r="O195" t="str">
        <f>IF('01 Program Profile'!$E$5="","",IFERROR(INDEX($B$5:$B$960,MATCH(0,INDEX(COUNTIF($O$4:O194,$B$5:$B$960)+($A$5:$A$960&lt;&gt;'01 Program Profile'!$E$5)+($B$5:$B$960=""),0),0)),""))</f>
        <v/>
      </c>
      <c r="P195" t="str">
        <f>IFERROR(INDEX($A$5:$A$960,MATCH(0,INDEX(COUNTIF($P$4:P194,$A$5:$A$960)+($A$5:$A$960=""),0),0)),"")</f>
        <v/>
      </c>
    </row>
    <row r="196" spans="1:16" ht="18.75">
      <c r="A196" s="74" t="s">
        <v>576</v>
      </c>
      <c r="B196" s="20" t="s">
        <v>577</v>
      </c>
      <c r="C196" s="20" t="s">
        <v>578</v>
      </c>
      <c r="D196" s="20" t="s">
        <v>579</v>
      </c>
      <c r="E196" s="20" t="s">
        <v>177</v>
      </c>
      <c r="F196" s="20" t="s">
        <v>178</v>
      </c>
      <c r="G196" s="75">
        <v>45931</v>
      </c>
      <c r="H196" s="75">
        <v>46660</v>
      </c>
      <c r="I196" s="76" t="s">
        <v>266</v>
      </c>
      <c r="J196" s="77" t="s">
        <v>580</v>
      </c>
      <c r="L196" t="str">
        <f>IF(OR('01 Program Profile'!$E$5="",'01 Program Profile'!$E$6="",'01 Program Profile'!$E$7="",'01 Program Profile'!$E$8=""),"",IFERROR(INDEX($E$5:$E$960,MATCH(0,INDEX(COUNTIF($L$4:L195,$E$5:$E$960)+($A$5:$A$960&lt;&gt;'01 Program Profile'!$E$5)+($B$5:$B$960&lt;&gt;'01 Program Profile'!$E$6)+($C$5:$C$960&lt;&gt;'01 Program Profile'!$E$7)+($D$5:$D$960&lt;&gt;'01 Program Profile'!$E$8)+($E$5:$E$960=""),0),0)),""))</f>
        <v/>
      </c>
      <c r="M196" t="str">
        <f>IF(OR('01 Program Profile'!$E$5="",'01 Program Profile'!$E$6="",'01 Program Profile'!$E$7=""),"",IFERROR(INDEX($D$5:$D$960,MATCH(0,INDEX(COUNTIF($M$4:M195,$D$5:$D$960)+($A$5:$A$960&lt;&gt;'01 Program Profile'!$E$5)+($B$5:$B$960&lt;&gt;'01 Program Profile'!$E$6)+($C$5:$C$960&lt;&gt;'01 Program Profile'!$E$7)+($D$5:$D$960=""),0),0)),""))</f>
        <v/>
      </c>
      <c r="N196" t="str">
        <f>IF(OR('01 Program Profile'!$E$5="",'01 Program Profile'!$E$6=""),"",IFERROR(INDEX($C$5:$C$960,MATCH(0,INDEX(COUNTIF($N$4:N195,$C$5:$C$960)+($A$5:$A$960&lt;&gt;'01 Program Profile'!$E$5)+($B$5:$B$960&lt;&gt;'01 Program Profile'!$E$6)+($C$5:$C$960=""),0),0)),""))</f>
        <v/>
      </c>
      <c r="O196" t="str">
        <f>IF('01 Program Profile'!$E$5="","",IFERROR(INDEX($B$5:$B$960,MATCH(0,INDEX(COUNTIF($O$4:O195,$B$5:$B$960)+($A$5:$A$960&lt;&gt;'01 Program Profile'!$E$5)+($B$5:$B$960=""),0),0)),""))</f>
        <v/>
      </c>
      <c r="P196" t="str">
        <f>IFERROR(INDEX($A$5:$A$960,MATCH(0,INDEX(COUNTIF($P$4:P195,$A$5:$A$960)+($A$5:$A$960=""),0),0)),"")</f>
        <v/>
      </c>
    </row>
    <row r="197" spans="1:16" ht="18.75">
      <c r="A197" s="74" t="s">
        <v>576</v>
      </c>
      <c r="B197" s="20" t="s">
        <v>581</v>
      </c>
      <c r="C197" s="20" t="s">
        <v>59</v>
      </c>
      <c r="D197" s="20" t="s">
        <v>377</v>
      </c>
      <c r="E197" s="20" t="s">
        <v>177</v>
      </c>
      <c r="F197" s="20" t="s">
        <v>185</v>
      </c>
      <c r="G197" s="75">
        <v>44440</v>
      </c>
      <c r="H197" s="75">
        <v>46996</v>
      </c>
      <c r="I197" s="76" t="s">
        <v>197</v>
      </c>
      <c r="J197" s="77" t="s">
        <v>582</v>
      </c>
      <c r="L197" t="str">
        <f>IF(OR('01 Program Profile'!$E$5="",'01 Program Profile'!$E$6="",'01 Program Profile'!$E$7="",'01 Program Profile'!$E$8=""),"",IFERROR(INDEX($E$5:$E$960,MATCH(0,INDEX(COUNTIF($L$4:L196,$E$5:$E$960)+($A$5:$A$960&lt;&gt;'01 Program Profile'!$E$5)+($B$5:$B$960&lt;&gt;'01 Program Profile'!$E$6)+($C$5:$C$960&lt;&gt;'01 Program Profile'!$E$7)+($D$5:$D$960&lt;&gt;'01 Program Profile'!$E$8)+($E$5:$E$960=""),0),0)),""))</f>
        <v/>
      </c>
      <c r="M197" t="str">
        <f>IF(OR('01 Program Profile'!$E$5="",'01 Program Profile'!$E$6="",'01 Program Profile'!$E$7=""),"",IFERROR(INDEX($D$5:$D$960,MATCH(0,INDEX(COUNTIF($M$4:M196,$D$5:$D$960)+($A$5:$A$960&lt;&gt;'01 Program Profile'!$E$5)+($B$5:$B$960&lt;&gt;'01 Program Profile'!$E$6)+($C$5:$C$960&lt;&gt;'01 Program Profile'!$E$7)+($D$5:$D$960=""),0),0)),""))</f>
        <v/>
      </c>
      <c r="N197" t="str">
        <f>IF(OR('01 Program Profile'!$E$5="",'01 Program Profile'!$E$6=""),"",IFERROR(INDEX($C$5:$C$960,MATCH(0,INDEX(COUNTIF($N$4:N196,$C$5:$C$960)+($A$5:$A$960&lt;&gt;'01 Program Profile'!$E$5)+($B$5:$B$960&lt;&gt;'01 Program Profile'!$E$6)+($C$5:$C$960=""),0),0)),""))</f>
        <v/>
      </c>
      <c r="O197" t="str">
        <f>IF('01 Program Profile'!$E$5="","",IFERROR(INDEX($B$5:$B$960,MATCH(0,INDEX(COUNTIF($O$4:O196,$B$5:$B$960)+($A$5:$A$960&lt;&gt;'01 Program Profile'!$E$5)+($B$5:$B$960=""),0),0)),""))</f>
        <v/>
      </c>
      <c r="P197" t="str">
        <f>IFERROR(INDEX($A$5:$A$960,MATCH(0,INDEX(COUNTIF($P$4:P196,$A$5:$A$960)+($A$5:$A$960=""),0),0)),"")</f>
        <v/>
      </c>
    </row>
    <row r="198" spans="1:16" ht="18.75">
      <c r="A198" s="74" t="s">
        <v>576</v>
      </c>
      <c r="B198" s="20" t="s">
        <v>581</v>
      </c>
      <c r="C198" s="20" t="s">
        <v>59</v>
      </c>
      <c r="D198" s="20" t="s">
        <v>583</v>
      </c>
      <c r="E198" s="20" t="s">
        <v>177</v>
      </c>
      <c r="F198" s="20" t="s">
        <v>185</v>
      </c>
      <c r="G198" s="75">
        <v>44440</v>
      </c>
      <c r="H198" s="75">
        <v>46996</v>
      </c>
      <c r="I198" s="76" t="s">
        <v>197</v>
      </c>
      <c r="J198" s="77" t="s">
        <v>584</v>
      </c>
      <c r="L198" t="str">
        <f>IF(OR('01 Program Profile'!$E$5="",'01 Program Profile'!$E$6="",'01 Program Profile'!$E$7="",'01 Program Profile'!$E$8=""),"",IFERROR(INDEX($E$5:$E$960,MATCH(0,INDEX(COUNTIF($L$4:L197,$E$5:$E$960)+($A$5:$A$960&lt;&gt;'01 Program Profile'!$E$5)+($B$5:$B$960&lt;&gt;'01 Program Profile'!$E$6)+($C$5:$C$960&lt;&gt;'01 Program Profile'!$E$7)+($D$5:$D$960&lt;&gt;'01 Program Profile'!$E$8)+($E$5:$E$960=""),0),0)),""))</f>
        <v/>
      </c>
      <c r="M198" t="str">
        <f>IF(OR('01 Program Profile'!$E$5="",'01 Program Profile'!$E$6="",'01 Program Profile'!$E$7=""),"",IFERROR(INDEX($D$5:$D$960,MATCH(0,INDEX(COUNTIF($M$4:M197,$D$5:$D$960)+($A$5:$A$960&lt;&gt;'01 Program Profile'!$E$5)+($B$5:$B$960&lt;&gt;'01 Program Profile'!$E$6)+($C$5:$C$960&lt;&gt;'01 Program Profile'!$E$7)+($D$5:$D$960=""),0),0)),""))</f>
        <v/>
      </c>
      <c r="N198" t="str">
        <f>IF(OR('01 Program Profile'!$E$5="",'01 Program Profile'!$E$6=""),"",IFERROR(INDEX($C$5:$C$960,MATCH(0,INDEX(COUNTIF($N$4:N197,$C$5:$C$960)+($A$5:$A$960&lt;&gt;'01 Program Profile'!$E$5)+($B$5:$B$960&lt;&gt;'01 Program Profile'!$E$6)+($C$5:$C$960=""),0),0)),""))</f>
        <v/>
      </c>
      <c r="O198" t="str">
        <f>IF('01 Program Profile'!$E$5="","",IFERROR(INDEX($B$5:$B$960,MATCH(0,INDEX(COUNTIF($O$4:O197,$B$5:$B$960)+($A$5:$A$960&lt;&gt;'01 Program Profile'!$E$5)+($B$5:$B$960=""),0),0)),""))</f>
        <v/>
      </c>
      <c r="P198" t="str">
        <f>IFERROR(INDEX($A$5:$A$960,MATCH(0,INDEX(COUNTIF($P$4:P197,$A$5:$A$960)+($A$5:$A$960=""),0),0)),"")</f>
        <v/>
      </c>
    </row>
    <row r="199" spans="1:16" ht="18.75">
      <c r="A199" s="74" t="s">
        <v>576</v>
      </c>
      <c r="B199" s="20" t="s">
        <v>581</v>
      </c>
      <c r="C199" s="20" t="s">
        <v>59</v>
      </c>
      <c r="D199" s="20" t="s">
        <v>358</v>
      </c>
      <c r="E199" s="20" t="s">
        <v>177</v>
      </c>
      <c r="F199" s="20" t="s">
        <v>185</v>
      </c>
      <c r="G199" s="75">
        <v>44440</v>
      </c>
      <c r="H199" s="75">
        <v>46996</v>
      </c>
      <c r="I199" s="76" t="s">
        <v>197</v>
      </c>
      <c r="J199" s="77" t="s">
        <v>585</v>
      </c>
      <c r="L199" t="str">
        <f>IF(OR('01 Program Profile'!$E$5="",'01 Program Profile'!$E$6="",'01 Program Profile'!$E$7="",'01 Program Profile'!$E$8=""),"",IFERROR(INDEX($E$5:$E$960,MATCH(0,INDEX(COUNTIF($L$4:L198,$E$5:$E$960)+($A$5:$A$960&lt;&gt;'01 Program Profile'!$E$5)+($B$5:$B$960&lt;&gt;'01 Program Profile'!$E$6)+($C$5:$C$960&lt;&gt;'01 Program Profile'!$E$7)+($D$5:$D$960&lt;&gt;'01 Program Profile'!$E$8)+($E$5:$E$960=""),0),0)),""))</f>
        <v/>
      </c>
      <c r="M199" t="str">
        <f>IF(OR('01 Program Profile'!$E$5="",'01 Program Profile'!$E$6="",'01 Program Profile'!$E$7=""),"",IFERROR(INDEX($D$5:$D$960,MATCH(0,INDEX(COUNTIF($M$4:M198,$D$5:$D$960)+($A$5:$A$960&lt;&gt;'01 Program Profile'!$E$5)+($B$5:$B$960&lt;&gt;'01 Program Profile'!$E$6)+($C$5:$C$960&lt;&gt;'01 Program Profile'!$E$7)+($D$5:$D$960=""),0),0)),""))</f>
        <v/>
      </c>
      <c r="N199" t="str">
        <f>IF(OR('01 Program Profile'!$E$5="",'01 Program Profile'!$E$6=""),"",IFERROR(INDEX($C$5:$C$960,MATCH(0,INDEX(COUNTIF($N$4:N198,$C$5:$C$960)+($A$5:$A$960&lt;&gt;'01 Program Profile'!$E$5)+($B$5:$B$960&lt;&gt;'01 Program Profile'!$E$6)+($C$5:$C$960=""),0),0)),""))</f>
        <v/>
      </c>
      <c r="O199" t="str">
        <f>IF('01 Program Profile'!$E$5="","",IFERROR(INDEX($B$5:$B$960,MATCH(0,INDEX(COUNTIF($O$4:O198,$B$5:$B$960)+($A$5:$A$960&lt;&gt;'01 Program Profile'!$E$5)+($B$5:$B$960=""),0),0)),""))</f>
        <v/>
      </c>
      <c r="P199" t="str">
        <f>IFERROR(INDEX($A$5:$A$960,MATCH(0,INDEX(COUNTIF($P$4:P198,$A$5:$A$960)+($A$5:$A$960=""),0),0)),"")</f>
        <v/>
      </c>
    </row>
    <row r="200" spans="1:16" ht="18.75">
      <c r="A200" s="74" t="s">
        <v>576</v>
      </c>
      <c r="B200" s="20" t="s">
        <v>269</v>
      </c>
      <c r="C200" s="20" t="s">
        <v>59</v>
      </c>
      <c r="D200" s="20" t="s">
        <v>586</v>
      </c>
      <c r="E200" s="20" t="s">
        <v>177</v>
      </c>
      <c r="F200" s="20" t="s">
        <v>185</v>
      </c>
      <c r="G200" s="75">
        <v>45108</v>
      </c>
      <c r="H200" s="75">
        <v>46934</v>
      </c>
      <c r="I200" s="76" t="s">
        <v>197</v>
      </c>
      <c r="J200" s="77" t="s">
        <v>587</v>
      </c>
      <c r="L200" t="str">
        <f>IF(OR('01 Program Profile'!$E$5="",'01 Program Profile'!$E$6="",'01 Program Profile'!$E$7="",'01 Program Profile'!$E$8=""),"",IFERROR(INDEX($E$5:$E$960,MATCH(0,INDEX(COUNTIF($L$4:L199,$E$5:$E$960)+($A$5:$A$960&lt;&gt;'01 Program Profile'!$E$5)+($B$5:$B$960&lt;&gt;'01 Program Profile'!$E$6)+($C$5:$C$960&lt;&gt;'01 Program Profile'!$E$7)+($D$5:$D$960&lt;&gt;'01 Program Profile'!$E$8)+($E$5:$E$960=""),0),0)),""))</f>
        <v/>
      </c>
      <c r="M200" t="str">
        <f>IF(OR('01 Program Profile'!$E$5="",'01 Program Profile'!$E$6="",'01 Program Profile'!$E$7=""),"",IFERROR(INDEX($D$5:$D$960,MATCH(0,INDEX(COUNTIF($M$4:M199,$D$5:$D$960)+($A$5:$A$960&lt;&gt;'01 Program Profile'!$E$5)+($B$5:$B$960&lt;&gt;'01 Program Profile'!$E$6)+($C$5:$C$960&lt;&gt;'01 Program Profile'!$E$7)+($D$5:$D$960=""),0),0)),""))</f>
        <v/>
      </c>
      <c r="N200" t="str">
        <f>IF(OR('01 Program Profile'!$E$5="",'01 Program Profile'!$E$6=""),"",IFERROR(INDEX($C$5:$C$960,MATCH(0,INDEX(COUNTIF($N$4:N199,$C$5:$C$960)+($A$5:$A$960&lt;&gt;'01 Program Profile'!$E$5)+($B$5:$B$960&lt;&gt;'01 Program Profile'!$E$6)+($C$5:$C$960=""),0),0)),""))</f>
        <v/>
      </c>
      <c r="O200" t="str">
        <f>IF('01 Program Profile'!$E$5="","",IFERROR(INDEX($B$5:$B$960,MATCH(0,INDEX(COUNTIF($O$4:O199,$B$5:$B$960)+($A$5:$A$960&lt;&gt;'01 Program Profile'!$E$5)+($B$5:$B$960=""),0),0)),""))</f>
        <v/>
      </c>
      <c r="P200" t="str">
        <f>IFERROR(INDEX($A$5:$A$960,MATCH(0,INDEX(COUNTIF($P$4:P199,$A$5:$A$960)+($A$5:$A$960=""),0),0)),"")</f>
        <v/>
      </c>
    </row>
    <row r="201" spans="1:16" ht="18.75">
      <c r="A201" s="74" t="s">
        <v>576</v>
      </c>
      <c r="B201" s="20" t="s">
        <v>269</v>
      </c>
      <c r="C201" s="20" t="s">
        <v>59</v>
      </c>
      <c r="D201" s="20" t="s">
        <v>407</v>
      </c>
      <c r="E201" s="20" t="s">
        <v>177</v>
      </c>
      <c r="F201" s="20" t="s">
        <v>185</v>
      </c>
      <c r="G201" s="75">
        <v>45108</v>
      </c>
      <c r="H201" s="75">
        <v>46934</v>
      </c>
      <c r="I201" s="76" t="s">
        <v>197</v>
      </c>
      <c r="J201" s="77" t="s">
        <v>588</v>
      </c>
      <c r="L201" t="str">
        <f>IF(OR('01 Program Profile'!$E$5="",'01 Program Profile'!$E$6="",'01 Program Profile'!$E$7="",'01 Program Profile'!$E$8=""),"",IFERROR(INDEX($E$5:$E$960,MATCH(0,INDEX(COUNTIF($L$4:L200,$E$5:$E$960)+($A$5:$A$960&lt;&gt;'01 Program Profile'!$E$5)+($B$5:$B$960&lt;&gt;'01 Program Profile'!$E$6)+($C$5:$C$960&lt;&gt;'01 Program Profile'!$E$7)+($D$5:$D$960&lt;&gt;'01 Program Profile'!$E$8)+($E$5:$E$960=""),0),0)),""))</f>
        <v/>
      </c>
      <c r="M201" t="str">
        <f>IF(OR('01 Program Profile'!$E$5="",'01 Program Profile'!$E$6="",'01 Program Profile'!$E$7=""),"",IFERROR(INDEX($D$5:$D$960,MATCH(0,INDEX(COUNTIF($M$4:M200,$D$5:$D$960)+($A$5:$A$960&lt;&gt;'01 Program Profile'!$E$5)+($B$5:$B$960&lt;&gt;'01 Program Profile'!$E$6)+($C$5:$C$960&lt;&gt;'01 Program Profile'!$E$7)+($D$5:$D$960=""),0),0)),""))</f>
        <v/>
      </c>
      <c r="N201" t="str">
        <f>IF(OR('01 Program Profile'!$E$5="",'01 Program Profile'!$E$6=""),"",IFERROR(INDEX($C$5:$C$960,MATCH(0,INDEX(COUNTIF($N$4:N200,$C$5:$C$960)+($A$5:$A$960&lt;&gt;'01 Program Profile'!$E$5)+($B$5:$B$960&lt;&gt;'01 Program Profile'!$E$6)+($C$5:$C$960=""),0),0)),""))</f>
        <v/>
      </c>
      <c r="O201" t="str">
        <f>IF('01 Program Profile'!$E$5="","",IFERROR(INDEX($B$5:$B$960,MATCH(0,INDEX(COUNTIF($O$4:O200,$B$5:$B$960)+($A$5:$A$960&lt;&gt;'01 Program Profile'!$E$5)+($B$5:$B$960=""),0),0)),""))</f>
        <v/>
      </c>
      <c r="P201" t="str">
        <f>IFERROR(INDEX($A$5:$A$960,MATCH(0,INDEX(COUNTIF($P$4:P200,$A$5:$A$960)+($A$5:$A$960=""),0),0)),"")</f>
        <v/>
      </c>
    </row>
    <row r="202" spans="1:16" ht="18.75">
      <c r="A202" s="74" t="s">
        <v>576</v>
      </c>
      <c r="B202" s="20" t="s">
        <v>269</v>
      </c>
      <c r="C202" s="20" t="s">
        <v>59</v>
      </c>
      <c r="D202" s="20" t="s">
        <v>589</v>
      </c>
      <c r="E202" s="20" t="s">
        <v>177</v>
      </c>
      <c r="F202" s="20" t="s">
        <v>185</v>
      </c>
      <c r="G202" s="75">
        <v>43952</v>
      </c>
      <c r="H202" s="75">
        <v>46478</v>
      </c>
      <c r="I202" s="76" t="s">
        <v>179</v>
      </c>
      <c r="J202" s="77" t="s">
        <v>590</v>
      </c>
      <c r="L202" t="str">
        <f>IF(OR('01 Program Profile'!$E$5="",'01 Program Profile'!$E$6="",'01 Program Profile'!$E$7="",'01 Program Profile'!$E$8=""),"",IFERROR(INDEX($E$5:$E$960,MATCH(0,INDEX(COUNTIF($L$4:L201,$E$5:$E$960)+($A$5:$A$960&lt;&gt;'01 Program Profile'!$E$5)+($B$5:$B$960&lt;&gt;'01 Program Profile'!$E$6)+($C$5:$C$960&lt;&gt;'01 Program Profile'!$E$7)+($D$5:$D$960&lt;&gt;'01 Program Profile'!$E$8)+($E$5:$E$960=""),0),0)),""))</f>
        <v/>
      </c>
      <c r="M202" t="str">
        <f>IF(OR('01 Program Profile'!$E$5="",'01 Program Profile'!$E$6="",'01 Program Profile'!$E$7=""),"",IFERROR(INDEX($D$5:$D$960,MATCH(0,INDEX(COUNTIF($M$4:M201,$D$5:$D$960)+($A$5:$A$960&lt;&gt;'01 Program Profile'!$E$5)+($B$5:$B$960&lt;&gt;'01 Program Profile'!$E$6)+($C$5:$C$960&lt;&gt;'01 Program Profile'!$E$7)+($D$5:$D$960=""),0),0)),""))</f>
        <v/>
      </c>
      <c r="N202" t="str">
        <f>IF(OR('01 Program Profile'!$E$5="",'01 Program Profile'!$E$6=""),"",IFERROR(INDEX($C$5:$C$960,MATCH(0,INDEX(COUNTIF($N$4:N201,$C$5:$C$960)+($A$5:$A$960&lt;&gt;'01 Program Profile'!$E$5)+($B$5:$B$960&lt;&gt;'01 Program Profile'!$E$6)+($C$5:$C$960=""),0),0)),""))</f>
        <v/>
      </c>
      <c r="O202" t="str">
        <f>IF('01 Program Profile'!$E$5="","",IFERROR(INDEX($B$5:$B$960,MATCH(0,INDEX(COUNTIF($O$4:O201,$B$5:$B$960)+($A$5:$A$960&lt;&gt;'01 Program Profile'!$E$5)+($B$5:$B$960=""),0),0)),""))</f>
        <v/>
      </c>
      <c r="P202" t="str">
        <f>IFERROR(INDEX($A$5:$A$960,MATCH(0,INDEX(COUNTIF($P$4:P201,$A$5:$A$960)+($A$5:$A$960=""),0),0)),"")</f>
        <v/>
      </c>
    </row>
    <row r="203" spans="1:16" ht="18.75">
      <c r="A203" s="74" t="s">
        <v>576</v>
      </c>
      <c r="B203" s="20" t="s">
        <v>269</v>
      </c>
      <c r="C203" s="20" t="s">
        <v>59</v>
      </c>
      <c r="D203" s="20" t="s">
        <v>239</v>
      </c>
      <c r="E203" s="20" t="s">
        <v>177</v>
      </c>
      <c r="F203" s="20" t="s">
        <v>185</v>
      </c>
      <c r="G203" s="75">
        <v>44256</v>
      </c>
      <c r="H203" s="75">
        <v>46811</v>
      </c>
      <c r="I203" s="76" t="s">
        <v>179</v>
      </c>
      <c r="J203" s="77" t="s">
        <v>591</v>
      </c>
      <c r="L203" t="str">
        <f>IF(OR('01 Program Profile'!$E$5="",'01 Program Profile'!$E$6="",'01 Program Profile'!$E$7="",'01 Program Profile'!$E$8=""),"",IFERROR(INDEX($E$5:$E$960,MATCH(0,INDEX(COUNTIF($L$4:L202,$E$5:$E$960)+($A$5:$A$960&lt;&gt;'01 Program Profile'!$E$5)+($B$5:$B$960&lt;&gt;'01 Program Profile'!$E$6)+($C$5:$C$960&lt;&gt;'01 Program Profile'!$E$7)+($D$5:$D$960&lt;&gt;'01 Program Profile'!$E$8)+($E$5:$E$960=""),0),0)),""))</f>
        <v/>
      </c>
      <c r="M203" t="str">
        <f>IF(OR('01 Program Profile'!$E$5="",'01 Program Profile'!$E$6="",'01 Program Profile'!$E$7=""),"",IFERROR(INDEX($D$5:$D$960,MATCH(0,INDEX(COUNTIF($M$4:M202,$D$5:$D$960)+($A$5:$A$960&lt;&gt;'01 Program Profile'!$E$5)+($B$5:$B$960&lt;&gt;'01 Program Profile'!$E$6)+($C$5:$C$960&lt;&gt;'01 Program Profile'!$E$7)+($D$5:$D$960=""),0),0)),""))</f>
        <v/>
      </c>
      <c r="N203" t="str">
        <f>IF(OR('01 Program Profile'!$E$5="",'01 Program Profile'!$E$6=""),"",IFERROR(INDEX($C$5:$C$960,MATCH(0,INDEX(COUNTIF($N$4:N202,$C$5:$C$960)+($A$5:$A$960&lt;&gt;'01 Program Profile'!$E$5)+($B$5:$B$960&lt;&gt;'01 Program Profile'!$E$6)+($C$5:$C$960=""),0),0)),""))</f>
        <v/>
      </c>
      <c r="O203" t="str">
        <f>IF('01 Program Profile'!$E$5="","",IFERROR(INDEX($B$5:$B$960,MATCH(0,INDEX(COUNTIF($O$4:O202,$B$5:$B$960)+($A$5:$A$960&lt;&gt;'01 Program Profile'!$E$5)+($B$5:$B$960=""),0),0)),""))</f>
        <v/>
      </c>
      <c r="P203" t="str">
        <f>IFERROR(INDEX($A$5:$A$960,MATCH(0,INDEX(COUNTIF($P$4:P202,$A$5:$A$960)+($A$5:$A$960=""),0),0)),"")</f>
        <v/>
      </c>
    </row>
    <row r="204" spans="1:16" ht="18.75">
      <c r="A204" s="74" t="s">
        <v>576</v>
      </c>
      <c r="B204" s="20" t="s">
        <v>283</v>
      </c>
      <c r="C204" s="20" t="s">
        <v>59</v>
      </c>
      <c r="D204" s="20" t="s">
        <v>592</v>
      </c>
      <c r="E204" s="20" t="s">
        <v>177</v>
      </c>
      <c r="F204" s="20" t="s">
        <v>185</v>
      </c>
      <c r="G204" s="75">
        <v>44256</v>
      </c>
      <c r="H204" s="75">
        <v>46811</v>
      </c>
      <c r="I204" s="76" t="s">
        <v>197</v>
      </c>
      <c r="J204" s="77" t="s">
        <v>593</v>
      </c>
      <c r="L204" t="str">
        <f>IF(OR('01 Program Profile'!$E$5="",'01 Program Profile'!$E$6="",'01 Program Profile'!$E$7="",'01 Program Profile'!$E$8=""),"",IFERROR(INDEX($E$5:$E$960,MATCH(0,INDEX(COUNTIF($L$4:L203,$E$5:$E$960)+($A$5:$A$960&lt;&gt;'01 Program Profile'!$E$5)+($B$5:$B$960&lt;&gt;'01 Program Profile'!$E$6)+($C$5:$C$960&lt;&gt;'01 Program Profile'!$E$7)+($D$5:$D$960&lt;&gt;'01 Program Profile'!$E$8)+($E$5:$E$960=""),0),0)),""))</f>
        <v/>
      </c>
      <c r="M204" t="str">
        <f>IF(OR('01 Program Profile'!$E$5="",'01 Program Profile'!$E$6="",'01 Program Profile'!$E$7=""),"",IFERROR(INDEX($D$5:$D$960,MATCH(0,INDEX(COUNTIF($M$4:M203,$D$5:$D$960)+($A$5:$A$960&lt;&gt;'01 Program Profile'!$E$5)+($B$5:$B$960&lt;&gt;'01 Program Profile'!$E$6)+($C$5:$C$960&lt;&gt;'01 Program Profile'!$E$7)+($D$5:$D$960=""),0),0)),""))</f>
        <v/>
      </c>
      <c r="N204" t="str">
        <f>IF(OR('01 Program Profile'!$E$5="",'01 Program Profile'!$E$6=""),"",IFERROR(INDEX($C$5:$C$960,MATCH(0,INDEX(COUNTIF($N$4:N203,$C$5:$C$960)+($A$5:$A$960&lt;&gt;'01 Program Profile'!$E$5)+($B$5:$B$960&lt;&gt;'01 Program Profile'!$E$6)+($C$5:$C$960=""),0),0)),""))</f>
        <v/>
      </c>
      <c r="O204" t="str">
        <f>IF('01 Program Profile'!$E$5="","",IFERROR(INDEX($B$5:$B$960,MATCH(0,INDEX(COUNTIF($O$4:O203,$B$5:$B$960)+($A$5:$A$960&lt;&gt;'01 Program Profile'!$E$5)+($B$5:$B$960=""),0),0)),""))</f>
        <v/>
      </c>
      <c r="P204" t="str">
        <f>IFERROR(INDEX($A$5:$A$960,MATCH(0,INDEX(COUNTIF($P$4:P203,$A$5:$A$960)+($A$5:$A$960=""),0),0)),"")</f>
        <v/>
      </c>
    </row>
    <row r="205" spans="1:16" ht="18.75">
      <c r="A205" s="74" t="s">
        <v>576</v>
      </c>
      <c r="B205" s="20" t="s">
        <v>594</v>
      </c>
      <c r="C205" s="20" t="s">
        <v>215</v>
      </c>
      <c r="D205" s="20" t="s">
        <v>595</v>
      </c>
      <c r="E205" s="20" t="s">
        <v>177</v>
      </c>
      <c r="F205" s="20" t="s">
        <v>185</v>
      </c>
      <c r="G205" s="75">
        <v>45901</v>
      </c>
      <c r="H205" s="75">
        <v>47725</v>
      </c>
      <c r="I205" s="76" t="s">
        <v>197</v>
      </c>
      <c r="J205" s="77" t="s">
        <v>596</v>
      </c>
      <c r="L205" t="str">
        <f>IF(OR('01 Program Profile'!$E$5="",'01 Program Profile'!$E$6="",'01 Program Profile'!$E$7="",'01 Program Profile'!$E$8=""),"",IFERROR(INDEX($E$5:$E$960,MATCH(0,INDEX(COUNTIF($L$4:L204,$E$5:$E$960)+($A$5:$A$960&lt;&gt;'01 Program Profile'!$E$5)+($B$5:$B$960&lt;&gt;'01 Program Profile'!$E$6)+($C$5:$C$960&lt;&gt;'01 Program Profile'!$E$7)+($D$5:$D$960&lt;&gt;'01 Program Profile'!$E$8)+($E$5:$E$960=""),0),0)),""))</f>
        <v/>
      </c>
      <c r="M205" t="str">
        <f>IF(OR('01 Program Profile'!$E$5="",'01 Program Profile'!$E$6="",'01 Program Profile'!$E$7=""),"",IFERROR(INDEX($D$5:$D$960,MATCH(0,INDEX(COUNTIF($M$4:M204,$D$5:$D$960)+($A$5:$A$960&lt;&gt;'01 Program Profile'!$E$5)+($B$5:$B$960&lt;&gt;'01 Program Profile'!$E$6)+($C$5:$C$960&lt;&gt;'01 Program Profile'!$E$7)+($D$5:$D$960=""),0),0)),""))</f>
        <v/>
      </c>
      <c r="N205" t="str">
        <f>IF(OR('01 Program Profile'!$E$5="",'01 Program Profile'!$E$6=""),"",IFERROR(INDEX($C$5:$C$960,MATCH(0,INDEX(COUNTIF($N$4:N204,$C$5:$C$960)+($A$5:$A$960&lt;&gt;'01 Program Profile'!$E$5)+($B$5:$B$960&lt;&gt;'01 Program Profile'!$E$6)+($C$5:$C$960=""),0),0)),""))</f>
        <v/>
      </c>
      <c r="O205" t="str">
        <f>IF('01 Program Profile'!$E$5="","",IFERROR(INDEX($B$5:$B$960,MATCH(0,INDEX(COUNTIF($O$4:O204,$B$5:$B$960)+($A$5:$A$960&lt;&gt;'01 Program Profile'!$E$5)+($B$5:$B$960=""),0),0)),""))</f>
        <v/>
      </c>
      <c r="P205" t="str">
        <f>IFERROR(INDEX($A$5:$A$960,MATCH(0,INDEX(COUNTIF($P$4:P204,$A$5:$A$960)+($A$5:$A$960=""),0),0)),"")</f>
        <v/>
      </c>
    </row>
    <row r="206" spans="1:16" ht="18.75">
      <c r="A206" s="74" t="s">
        <v>576</v>
      </c>
      <c r="B206" s="20" t="s">
        <v>597</v>
      </c>
      <c r="C206" s="20" t="s">
        <v>59</v>
      </c>
      <c r="D206" s="20" t="s">
        <v>598</v>
      </c>
      <c r="E206" s="20" t="s">
        <v>177</v>
      </c>
      <c r="F206" s="20" t="s">
        <v>185</v>
      </c>
      <c r="G206" s="75">
        <v>44317</v>
      </c>
      <c r="H206" s="75">
        <v>46873</v>
      </c>
      <c r="I206" s="76" t="s">
        <v>260</v>
      </c>
      <c r="J206" s="77" t="s">
        <v>599</v>
      </c>
      <c r="L206" t="str">
        <f>IF(OR('01 Program Profile'!$E$5="",'01 Program Profile'!$E$6="",'01 Program Profile'!$E$7="",'01 Program Profile'!$E$8=""),"",IFERROR(INDEX($E$5:$E$960,MATCH(0,INDEX(COUNTIF($L$4:L205,$E$5:$E$960)+($A$5:$A$960&lt;&gt;'01 Program Profile'!$E$5)+($B$5:$B$960&lt;&gt;'01 Program Profile'!$E$6)+($C$5:$C$960&lt;&gt;'01 Program Profile'!$E$7)+($D$5:$D$960&lt;&gt;'01 Program Profile'!$E$8)+($E$5:$E$960=""),0),0)),""))</f>
        <v/>
      </c>
      <c r="M206" t="str">
        <f>IF(OR('01 Program Profile'!$E$5="",'01 Program Profile'!$E$6="",'01 Program Profile'!$E$7=""),"",IFERROR(INDEX($D$5:$D$960,MATCH(0,INDEX(COUNTIF($M$4:M205,$D$5:$D$960)+($A$5:$A$960&lt;&gt;'01 Program Profile'!$E$5)+($B$5:$B$960&lt;&gt;'01 Program Profile'!$E$6)+($C$5:$C$960&lt;&gt;'01 Program Profile'!$E$7)+($D$5:$D$960=""),0),0)),""))</f>
        <v/>
      </c>
      <c r="N206" t="str">
        <f>IF(OR('01 Program Profile'!$E$5="",'01 Program Profile'!$E$6=""),"",IFERROR(INDEX($C$5:$C$960,MATCH(0,INDEX(COUNTIF($N$4:N205,$C$5:$C$960)+($A$5:$A$960&lt;&gt;'01 Program Profile'!$E$5)+($B$5:$B$960&lt;&gt;'01 Program Profile'!$E$6)+($C$5:$C$960=""),0),0)),""))</f>
        <v/>
      </c>
      <c r="O206" t="str">
        <f>IF('01 Program Profile'!$E$5="","",IFERROR(INDEX($B$5:$B$960,MATCH(0,INDEX(COUNTIF($O$4:O205,$B$5:$B$960)+($A$5:$A$960&lt;&gt;'01 Program Profile'!$E$5)+($B$5:$B$960=""),0),0)),""))</f>
        <v/>
      </c>
      <c r="P206" t="str">
        <f>IFERROR(INDEX($A$5:$A$960,MATCH(0,INDEX(COUNTIF($P$4:P205,$A$5:$A$960)+($A$5:$A$960=""),0),0)),"")</f>
        <v/>
      </c>
    </row>
    <row r="207" spans="1:16" ht="18.75">
      <c r="A207" s="74" t="s">
        <v>576</v>
      </c>
      <c r="B207" s="20" t="s">
        <v>597</v>
      </c>
      <c r="C207" s="20" t="s">
        <v>59</v>
      </c>
      <c r="D207" s="20" t="s">
        <v>600</v>
      </c>
      <c r="E207" s="20" t="s">
        <v>177</v>
      </c>
      <c r="F207" s="20" t="s">
        <v>185</v>
      </c>
      <c r="G207" s="75">
        <v>44440</v>
      </c>
      <c r="H207" s="75">
        <v>46995</v>
      </c>
      <c r="I207" s="76" t="s">
        <v>197</v>
      </c>
      <c r="J207" s="77" t="s">
        <v>601</v>
      </c>
      <c r="L207" t="str">
        <f>IF(OR('01 Program Profile'!$E$5="",'01 Program Profile'!$E$6="",'01 Program Profile'!$E$7="",'01 Program Profile'!$E$8=""),"",IFERROR(INDEX($E$5:$E$960,MATCH(0,INDEX(COUNTIF($L$4:L206,$E$5:$E$960)+($A$5:$A$960&lt;&gt;'01 Program Profile'!$E$5)+($B$5:$B$960&lt;&gt;'01 Program Profile'!$E$6)+($C$5:$C$960&lt;&gt;'01 Program Profile'!$E$7)+($D$5:$D$960&lt;&gt;'01 Program Profile'!$E$8)+($E$5:$E$960=""),0),0)),""))</f>
        <v/>
      </c>
      <c r="M207" t="str">
        <f>IF(OR('01 Program Profile'!$E$5="",'01 Program Profile'!$E$6="",'01 Program Profile'!$E$7=""),"",IFERROR(INDEX($D$5:$D$960,MATCH(0,INDEX(COUNTIF($M$4:M206,$D$5:$D$960)+($A$5:$A$960&lt;&gt;'01 Program Profile'!$E$5)+($B$5:$B$960&lt;&gt;'01 Program Profile'!$E$6)+($C$5:$C$960&lt;&gt;'01 Program Profile'!$E$7)+($D$5:$D$960=""),0),0)),""))</f>
        <v/>
      </c>
      <c r="N207" t="str">
        <f>IF(OR('01 Program Profile'!$E$5="",'01 Program Profile'!$E$6=""),"",IFERROR(INDEX($C$5:$C$960,MATCH(0,INDEX(COUNTIF($N$4:N206,$C$5:$C$960)+($A$5:$A$960&lt;&gt;'01 Program Profile'!$E$5)+($B$5:$B$960&lt;&gt;'01 Program Profile'!$E$6)+($C$5:$C$960=""),0),0)),""))</f>
        <v/>
      </c>
      <c r="O207" t="str">
        <f>IF('01 Program Profile'!$E$5="","",IFERROR(INDEX($B$5:$B$960,MATCH(0,INDEX(COUNTIF($O$4:O206,$B$5:$B$960)+($A$5:$A$960&lt;&gt;'01 Program Profile'!$E$5)+($B$5:$B$960=""),0),0)),""))</f>
        <v/>
      </c>
      <c r="P207" t="str">
        <f>IFERROR(INDEX($A$5:$A$960,MATCH(0,INDEX(COUNTIF($P$4:P206,$A$5:$A$960)+($A$5:$A$960=""),0),0)),"")</f>
        <v/>
      </c>
    </row>
    <row r="208" spans="1:16" ht="18.75">
      <c r="A208" s="74" t="s">
        <v>576</v>
      </c>
      <c r="B208" s="20" t="s">
        <v>597</v>
      </c>
      <c r="C208" s="20" t="s">
        <v>59</v>
      </c>
      <c r="D208" s="20" t="s">
        <v>602</v>
      </c>
      <c r="E208" s="20" t="s">
        <v>177</v>
      </c>
      <c r="F208" s="20" t="s">
        <v>185</v>
      </c>
      <c r="G208" s="75">
        <v>44256</v>
      </c>
      <c r="H208" s="75">
        <v>46811</v>
      </c>
      <c r="I208" s="76" t="s">
        <v>197</v>
      </c>
      <c r="J208" s="77" t="s">
        <v>603</v>
      </c>
      <c r="L208" t="str">
        <f>IF(OR('01 Program Profile'!$E$5="",'01 Program Profile'!$E$6="",'01 Program Profile'!$E$7="",'01 Program Profile'!$E$8=""),"",IFERROR(INDEX($E$5:$E$960,MATCH(0,INDEX(COUNTIF($L$4:L207,$E$5:$E$960)+($A$5:$A$960&lt;&gt;'01 Program Profile'!$E$5)+($B$5:$B$960&lt;&gt;'01 Program Profile'!$E$6)+($C$5:$C$960&lt;&gt;'01 Program Profile'!$E$7)+($D$5:$D$960&lt;&gt;'01 Program Profile'!$E$8)+($E$5:$E$960=""),0),0)),""))</f>
        <v/>
      </c>
      <c r="M208" t="str">
        <f>IF(OR('01 Program Profile'!$E$5="",'01 Program Profile'!$E$6="",'01 Program Profile'!$E$7=""),"",IFERROR(INDEX($D$5:$D$960,MATCH(0,INDEX(COUNTIF($M$4:M207,$D$5:$D$960)+($A$5:$A$960&lt;&gt;'01 Program Profile'!$E$5)+($B$5:$B$960&lt;&gt;'01 Program Profile'!$E$6)+($C$5:$C$960&lt;&gt;'01 Program Profile'!$E$7)+($D$5:$D$960=""),0),0)),""))</f>
        <v/>
      </c>
      <c r="N208" t="str">
        <f>IF(OR('01 Program Profile'!$E$5="",'01 Program Profile'!$E$6=""),"",IFERROR(INDEX($C$5:$C$960,MATCH(0,INDEX(COUNTIF($N$4:N207,$C$5:$C$960)+($A$5:$A$960&lt;&gt;'01 Program Profile'!$E$5)+($B$5:$B$960&lt;&gt;'01 Program Profile'!$E$6)+($C$5:$C$960=""),0),0)),""))</f>
        <v/>
      </c>
      <c r="O208" t="str">
        <f>IF('01 Program Profile'!$E$5="","",IFERROR(INDEX($B$5:$B$960,MATCH(0,INDEX(COUNTIF($O$4:O207,$B$5:$B$960)+($A$5:$A$960&lt;&gt;'01 Program Profile'!$E$5)+($B$5:$B$960=""),0),0)),""))</f>
        <v/>
      </c>
      <c r="P208" t="str">
        <f>IFERROR(INDEX($A$5:$A$960,MATCH(0,INDEX(COUNTIF($P$4:P207,$A$5:$A$960)+($A$5:$A$960=""),0),0)),"")</f>
        <v/>
      </c>
    </row>
    <row r="209" spans="1:16" ht="18.75">
      <c r="A209" s="74" t="s">
        <v>576</v>
      </c>
      <c r="B209" s="20" t="s">
        <v>597</v>
      </c>
      <c r="C209" s="20" t="s">
        <v>59</v>
      </c>
      <c r="D209" s="20" t="s">
        <v>604</v>
      </c>
      <c r="E209" s="20" t="s">
        <v>177</v>
      </c>
      <c r="F209" s="20" t="s">
        <v>185</v>
      </c>
      <c r="G209" s="75">
        <v>45717</v>
      </c>
      <c r="H209" s="75">
        <v>47542</v>
      </c>
      <c r="I209" s="76" t="s">
        <v>260</v>
      </c>
      <c r="J209" s="77" t="s">
        <v>605</v>
      </c>
      <c r="L209" t="str">
        <f>IF(OR('01 Program Profile'!$E$5="",'01 Program Profile'!$E$6="",'01 Program Profile'!$E$7="",'01 Program Profile'!$E$8=""),"",IFERROR(INDEX($E$5:$E$960,MATCH(0,INDEX(COUNTIF($L$4:L208,$E$5:$E$960)+($A$5:$A$960&lt;&gt;'01 Program Profile'!$E$5)+($B$5:$B$960&lt;&gt;'01 Program Profile'!$E$6)+($C$5:$C$960&lt;&gt;'01 Program Profile'!$E$7)+($D$5:$D$960&lt;&gt;'01 Program Profile'!$E$8)+($E$5:$E$960=""),0),0)),""))</f>
        <v/>
      </c>
      <c r="M209" t="str">
        <f>IF(OR('01 Program Profile'!$E$5="",'01 Program Profile'!$E$6="",'01 Program Profile'!$E$7=""),"",IFERROR(INDEX($D$5:$D$960,MATCH(0,INDEX(COUNTIF($M$4:M208,$D$5:$D$960)+($A$5:$A$960&lt;&gt;'01 Program Profile'!$E$5)+($B$5:$B$960&lt;&gt;'01 Program Profile'!$E$6)+($C$5:$C$960&lt;&gt;'01 Program Profile'!$E$7)+($D$5:$D$960=""),0),0)),""))</f>
        <v/>
      </c>
      <c r="N209" t="str">
        <f>IF(OR('01 Program Profile'!$E$5="",'01 Program Profile'!$E$6=""),"",IFERROR(INDEX($C$5:$C$960,MATCH(0,INDEX(COUNTIF($N$4:N208,$C$5:$C$960)+($A$5:$A$960&lt;&gt;'01 Program Profile'!$E$5)+($B$5:$B$960&lt;&gt;'01 Program Profile'!$E$6)+($C$5:$C$960=""),0),0)),""))</f>
        <v/>
      </c>
      <c r="O209" t="str">
        <f>IF('01 Program Profile'!$E$5="","",IFERROR(INDEX($B$5:$B$960,MATCH(0,INDEX(COUNTIF($O$4:O208,$B$5:$B$960)+($A$5:$A$960&lt;&gt;'01 Program Profile'!$E$5)+($B$5:$B$960=""),0),0)),""))</f>
        <v/>
      </c>
      <c r="P209" t="str">
        <f>IFERROR(INDEX($A$5:$A$960,MATCH(0,INDEX(COUNTIF($P$4:P208,$A$5:$A$960)+($A$5:$A$960=""),0),0)),"")</f>
        <v/>
      </c>
    </row>
    <row r="210" spans="1:16" ht="18.75">
      <c r="A210" s="74" t="s">
        <v>576</v>
      </c>
      <c r="B210" s="20" t="s">
        <v>293</v>
      </c>
      <c r="C210" s="20" t="s">
        <v>59</v>
      </c>
      <c r="D210" s="20" t="s">
        <v>294</v>
      </c>
      <c r="E210" s="20" t="s">
        <v>177</v>
      </c>
      <c r="F210" s="20" t="s">
        <v>185</v>
      </c>
      <c r="G210" s="75">
        <v>44986</v>
      </c>
      <c r="H210" s="75">
        <v>46811</v>
      </c>
      <c r="I210" s="76" t="s">
        <v>266</v>
      </c>
      <c r="J210" s="77" t="s">
        <v>606</v>
      </c>
      <c r="L210" t="str">
        <f>IF(OR('01 Program Profile'!$E$5="",'01 Program Profile'!$E$6="",'01 Program Profile'!$E$7="",'01 Program Profile'!$E$8=""),"",IFERROR(INDEX($E$5:$E$960,MATCH(0,INDEX(COUNTIF($L$4:L209,$E$5:$E$960)+($A$5:$A$960&lt;&gt;'01 Program Profile'!$E$5)+($B$5:$B$960&lt;&gt;'01 Program Profile'!$E$6)+($C$5:$C$960&lt;&gt;'01 Program Profile'!$E$7)+($D$5:$D$960&lt;&gt;'01 Program Profile'!$E$8)+($E$5:$E$960=""),0),0)),""))</f>
        <v/>
      </c>
      <c r="M210" t="str">
        <f>IF(OR('01 Program Profile'!$E$5="",'01 Program Profile'!$E$6="",'01 Program Profile'!$E$7=""),"",IFERROR(INDEX($D$5:$D$960,MATCH(0,INDEX(COUNTIF($M$4:M209,$D$5:$D$960)+($A$5:$A$960&lt;&gt;'01 Program Profile'!$E$5)+($B$5:$B$960&lt;&gt;'01 Program Profile'!$E$6)+($C$5:$C$960&lt;&gt;'01 Program Profile'!$E$7)+($D$5:$D$960=""),0),0)),""))</f>
        <v/>
      </c>
      <c r="N210" t="str">
        <f>IF(OR('01 Program Profile'!$E$5="",'01 Program Profile'!$E$6=""),"",IFERROR(INDEX($C$5:$C$960,MATCH(0,INDEX(COUNTIF($N$4:N209,$C$5:$C$960)+($A$5:$A$960&lt;&gt;'01 Program Profile'!$E$5)+($B$5:$B$960&lt;&gt;'01 Program Profile'!$E$6)+($C$5:$C$960=""),0),0)),""))</f>
        <v/>
      </c>
      <c r="O210" t="str">
        <f>IF('01 Program Profile'!$E$5="","",IFERROR(INDEX($B$5:$B$960,MATCH(0,INDEX(COUNTIF($O$4:O209,$B$5:$B$960)+($A$5:$A$960&lt;&gt;'01 Program Profile'!$E$5)+($B$5:$B$960=""),0),0)),""))</f>
        <v/>
      </c>
      <c r="P210" t="str">
        <f>IFERROR(INDEX($A$5:$A$960,MATCH(0,INDEX(COUNTIF($P$4:P209,$A$5:$A$960)+($A$5:$A$960=""),0),0)),"")</f>
        <v/>
      </c>
    </row>
    <row r="211" spans="1:16" ht="18.75">
      <c r="A211" s="74" t="s">
        <v>576</v>
      </c>
      <c r="B211" s="20" t="s">
        <v>607</v>
      </c>
      <c r="C211" s="20" t="s">
        <v>59</v>
      </c>
      <c r="D211" s="20" t="s">
        <v>608</v>
      </c>
      <c r="E211" s="20" t="s">
        <v>177</v>
      </c>
      <c r="F211" s="20" t="s">
        <v>185</v>
      </c>
      <c r="G211" s="75">
        <v>44256</v>
      </c>
      <c r="H211" s="75">
        <v>46811</v>
      </c>
      <c r="I211" s="76" t="s">
        <v>197</v>
      </c>
      <c r="J211" s="77" t="s">
        <v>609</v>
      </c>
      <c r="L211" t="str">
        <f>IF(OR('01 Program Profile'!$E$5="",'01 Program Profile'!$E$6="",'01 Program Profile'!$E$7="",'01 Program Profile'!$E$8=""),"",IFERROR(INDEX($E$5:$E$960,MATCH(0,INDEX(COUNTIF($L$4:L210,$E$5:$E$960)+($A$5:$A$960&lt;&gt;'01 Program Profile'!$E$5)+($B$5:$B$960&lt;&gt;'01 Program Profile'!$E$6)+($C$5:$C$960&lt;&gt;'01 Program Profile'!$E$7)+($D$5:$D$960&lt;&gt;'01 Program Profile'!$E$8)+($E$5:$E$960=""),0),0)),""))</f>
        <v/>
      </c>
      <c r="M211" t="str">
        <f>IF(OR('01 Program Profile'!$E$5="",'01 Program Profile'!$E$6="",'01 Program Profile'!$E$7=""),"",IFERROR(INDEX($D$5:$D$960,MATCH(0,INDEX(COUNTIF($M$4:M210,$D$5:$D$960)+($A$5:$A$960&lt;&gt;'01 Program Profile'!$E$5)+($B$5:$B$960&lt;&gt;'01 Program Profile'!$E$6)+($C$5:$C$960&lt;&gt;'01 Program Profile'!$E$7)+($D$5:$D$960=""),0),0)),""))</f>
        <v/>
      </c>
      <c r="N211" t="str">
        <f>IF(OR('01 Program Profile'!$E$5="",'01 Program Profile'!$E$6=""),"",IFERROR(INDEX($C$5:$C$960,MATCH(0,INDEX(COUNTIF($N$4:N210,$C$5:$C$960)+($A$5:$A$960&lt;&gt;'01 Program Profile'!$E$5)+($B$5:$B$960&lt;&gt;'01 Program Profile'!$E$6)+($C$5:$C$960=""),0),0)),""))</f>
        <v/>
      </c>
      <c r="O211" t="str">
        <f>IF('01 Program Profile'!$E$5="","",IFERROR(INDEX($B$5:$B$960,MATCH(0,INDEX(COUNTIF($O$4:O210,$B$5:$B$960)+($A$5:$A$960&lt;&gt;'01 Program Profile'!$E$5)+($B$5:$B$960=""),0),0)),""))</f>
        <v/>
      </c>
      <c r="P211" t="str">
        <f>IFERROR(INDEX($A$5:$A$960,MATCH(0,INDEX(COUNTIF($P$4:P210,$A$5:$A$960)+($A$5:$A$960=""),0),0)),"")</f>
        <v/>
      </c>
    </row>
    <row r="212" spans="1:16" ht="18.75">
      <c r="A212" s="74" t="s">
        <v>576</v>
      </c>
      <c r="B212" s="20" t="s">
        <v>610</v>
      </c>
      <c r="C212" s="20" t="s">
        <v>59</v>
      </c>
      <c r="D212" s="20" t="s">
        <v>611</v>
      </c>
      <c r="E212" s="20" t="s">
        <v>177</v>
      </c>
      <c r="F212" s="20" t="s">
        <v>178</v>
      </c>
      <c r="G212" s="75">
        <v>45931</v>
      </c>
      <c r="H212" s="75">
        <v>46660</v>
      </c>
      <c r="I212" s="76" t="s">
        <v>266</v>
      </c>
      <c r="J212" s="77" t="s">
        <v>612</v>
      </c>
      <c r="L212" t="str">
        <f>IF(OR('01 Program Profile'!$E$5="",'01 Program Profile'!$E$6="",'01 Program Profile'!$E$7="",'01 Program Profile'!$E$8=""),"",IFERROR(INDEX($E$5:$E$960,MATCH(0,INDEX(COUNTIF($L$4:L211,$E$5:$E$960)+($A$5:$A$960&lt;&gt;'01 Program Profile'!$E$5)+($B$5:$B$960&lt;&gt;'01 Program Profile'!$E$6)+($C$5:$C$960&lt;&gt;'01 Program Profile'!$E$7)+($D$5:$D$960&lt;&gt;'01 Program Profile'!$E$8)+($E$5:$E$960=""),0),0)),""))</f>
        <v/>
      </c>
      <c r="M212" t="str">
        <f>IF(OR('01 Program Profile'!$E$5="",'01 Program Profile'!$E$6="",'01 Program Profile'!$E$7=""),"",IFERROR(INDEX($D$5:$D$960,MATCH(0,INDEX(COUNTIF($M$4:M211,$D$5:$D$960)+($A$5:$A$960&lt;&gt;'01 Program Profile'!$E$5)+($B$5:$B$960&lt;&gt;'01 Program Profile'!$E$6)+($C$5:$C$960&lt;&gt;'01 Program Profile'!$E$7)+($D$5:$D$960=""),0),0)),""))</f>
        <v/>
      </c>
      <c r="N212" t="str">
        <f>IF(OR('01 Program Profile'!$E$5="",'01 Program Profile'!$E$6=""),"",IFERROR(INDEX($C$5:$C$960,MATCH(0,INDEX(COUNTIF($N$4:N211,$C$5:$C$960)+($A$5:$A$960&lt;&gt;'01 Program Profile'!$E$5)+($B$5:$B$960&lt;&gt;'01 Program Profile'!$E$6)+($C$5:$C$960=""),0),0)),""))</f>
        <v/>
      </c>
      <c r="O212" t="str">
        <f>IF('01 Program Profile'!$E$5="","",IFERROR(INDEX($B$5:$B$960,MATCH(0,INDEX(COUNTIF($O$4:O211,$B$5:$B$960)+($A$5:$A$960&lt;&gt;'01 Program Profile'!$E$5)+($B$5:$B$960=""),0),0)),""))</f>
        <v/>
      </c>
      <c r="P212" t="str">
        <f>IFERROR(INDEX($A$5:$A$960,MATCH(0,INDEX(COUNTIF($P$4:P211,$A$5:$A$960)+($A$5:$A$960=""),0),0)),"")</f>
        <v/>
      </c>
    </row>
    <row r="213" spans="1:16" ht="18.75">
      <c r="A213" s="74" t="s">
        <v>576</v>
      </c>
      <c r="B213" s="20" t="s">
        <v>610</v>
      </c>
      <c r="C213" s="20" t="s">
        <v>59</v>
      </c>
      <c r="D213" s="20" t="s">
        <v>613</v>
      </c>
      <c r="E213" s="20" t="s">
        <v>177</v>
      </c>
      <c r="F213" s="20" t="s">
        <v>185</v>
      </c>
      <c r="G213" s="75">
        <v>45474</v>
      </c>
      <c r="H213" s="75">
        <v>47299</v>
      </c>
      <c r="I213" s="76" t="s">
        <v>266</v>
      </c>
      <c r="J213" s="77" t="s">
        <v>614</v>
      </c>
      <c r="L213" t="str">
        <f>IF(OR('01 Program Profile'!$E$5="",'01 Program Profile'!$E$6="",'01 Program Profile'!$E$7="",'01 Program Profile'!$E$8=""),"",IFERROR(INDEX($E$5:$E$960,MATCH(0,INDEX(COUNTIF($L$4:L212,$E$5:$E$960)+($A$5:$A$960&lt;&gt;'01 Program Profile'!$E$5)+($B$5:$B$960&lt;&gt;'01 Program Profile'!$E$6)+($C$5:$C$960&lt;&gt;'01 Program Profile'!$E$7)+($D$5:$D$960&lt;&gt;'01 Program Profile'!$E$8)+($E$5:$E$960=""),0),0)),""))</f>
        <v/>
      </c>
      <c r="M213" t="str">
        <f>IF(OR('01 Program Profile'!$E$5="",'01 Program Profile'!$E$6="",'01 Program Profile'!$E$7=""),"",IFERROR(INDEX($D$5:$D$960,MATCH(0,INDEX(COUNTIF($M$4:M212,$D$5:$D$960)+($A$5:$A$960&lt;&gt;'01 Program Profile'!$E$5)+($B$5:$B$960&lt;&gt;'01 Program Profile'!$E$6)+($C$5:$C$960&lt;&gt;'01 Program Profile'!$E$7)+($D$5:$D$960=""),0),0)),""))</f>
        <v/>
      </c>
      <c r="N213" t="str">
        <f>IF(OR('01 Program Profile'!$E$5="",'01 Program Profile'!$E$6=""),"",IFERROR(INDEX($C$5:$C$960,MATCH(0,INDEX(COUNTIF($N$4:N212,$C$5:$C$960)+($A$5:$A$960&lt;&gt;'01 Program Profile'!$E$5)+($B$5:$B$960&lt;&gt;'01 Program Profile'!$E$6)+($C$5:$C$960=""),0),0)),""))</f>
        <v/>
      </c>
      <c r="O213" t="str">
        <f>IF('01 Program Profile'!$E$5="","",IFERROR(INDEX($B$5:$B$960,MATCH(0,INDEX(COUNTIF($O$4:O212,$B$5:$B$960)+($A$5:$A$960&lt;&gt;'01 Program Profile'!$E$5)+($B$5:$B$960=""),0),0)),""))</f>
        <v/>
      </c>
      <c r="P213" t="str">
        <f>IFERROR(INDEX($A$5:$A$960,MATCH(0,INDEX(COUNTIF($P$4:P212,$A$5:$A$960)+($A$5:$A$960=""),0),0)),"")</f>
        <v/>
      </c>
    </row>
    <row r="214" spans="1:16" ht="18.75">
      <c r="A214" s="74" t="s">
        <v>576</v>
      </c>
      <c r="B214" s="20" t="s">
        <v>610</v>
      </c>
      <c r="C214" s="20" t="s">
        <v>59</v>
      </c>
      <c r="D214" s="20" t="s">
        <v>615</v>
      </c>
      <c r="E214" s="20" t="s">
        <v>177</v>
      </c>
      <c r="F214" s="20" t="s">
        <v>185</v>
      </c>
      <c r="G214" s="75">
        <v>45261</v>
      </c>
      <c r="H214" s="75">
        <v>47087</v>
      </c>
      <c r="I214" s="76" t="s">
        <v>266</v>
      </c>
      <c r="J214" s="77" t="s">
        <v>616</v>
      </c>
      <c r="L214" t="str">
        <f>IF(OR('01 Program Profile'!$E$5="",'01 Program Profile'!$E$6="",'01 Program Profile'!$E$7="",'01 Program Profile'!$E$8=""),"",IFERROR(INDEX($E$5:$E$960,MATCH(0,INDEX(COUNTIF($L$4:L213,$E$5:$E$960)+($A$5:$A$960&lt;&gt;'01 Program Profile'!$E$5)+($B$5:$B$960&lt;&gt;'01 Program Profile'!$E$6)+($C$5:$C$960&lt;&gt;'01 Program Profile'!$E$7)+($D$5:$D$960&lt;&gt;'01 Program Profile'!$E$8)+($E$5:$E$960=""),0),0)),""))</f>
        <v/>
      </c>
      <c r="M214" t="str">
        <f>IF(OR('01 Program Profile'!$E$5="",'01 Program Profile'!$E$6="",'01 Program Profile'!$E$7=""),"",IFERROR(INDEX($D$5:$D$960,MATCH(0,INDEX(COUNTIF($M$4:M213,$D$5:$D$960)+($A$5:$A$960&lt;&gt;'01 Program Profile'!$E$5)+($B$5:$B$960&lt;&gt;'01 Program Profile'!$E$6)+($C$5:$C$960&lt;&gt;'01 Program Profile'!$E$7)+($D$5:$D$960=""),0),0)),""))</f>
        <v/>
      </c>
      <c r="N214" t="str">
        <f>IF(OR('01 Program Profile'!$E$5="",'01 Program Profile'!$E$6=""),"",IFERROR(INDEX($C$5:$C$960,MATCH(0,INDEX(COUNTIF($N$4:N213,$C$5:$C$960)+($A$5:$A$960&lt;&gt;'01 Program Profile'!$E$5)+($B$5:$B$960&lt;&gt;'01 Program Profile'!$E$6)+($C$5:$C$960=""),0),0)),""))</f>
        <v/>
      </c>
      <c r="O214" t="str">
        <f>IF('01 Program Profile'!$E$5="","",IFERROR(INDEX($B$5:$B$960,MATCH(0,INDEX(COUNTIF($O$4:O213,$B$5:$B$960)+($A$5:$A$960&lt;&gt;'01 Program Profile'!$E$5)+($B$5:$B$960=""),0),0)),""))</f>
        <v/>
      </c>
      <c r="P214" t="str">
        <f>IFERROR(INDEX($A$5:$A$960,MATCH(0,INDEX(COUNTIF($P$4:P213,$A$5:$A$960)+($A$5:$A$960=""),0),0)),"")</f>
        <v/>
      </c>
    </row>
    <row r="215" spans="1:16" ht="18.75">
      <c r="A215" s="74" t="s">
        <v>576</v>
      </c>
      <c r="B215" s="20" t="s">
        <v>610</v>
      </c>
      <c r="C215" s="20" t="s">
        <v>59</v>
      </c>
      <c r="D215" s="20" t="s">
        <v>617</v>
      </c>
      <c r="E215" s="20" t="s">
        <v>177</v>
      </c>
      <c r="F215" s="20" t="s">
        <v>178</v>
      </c>
      <c r="G215" s="75">
        <v>45931</v>
      </c>
      <c r="H215" s="75">
        <v>46660</v>
      </c>
      <c r="I215" s="76" t="s">
        <v>266</v>
      </c>
      <c r="J215" s="77" t="s">
        <v>618</v>
      </c>
      <c r="L215" t="str">
        <f>IF(OR('01 Program Profile'!$E$5="",'01 Program Profile'!$E$6="",'01 Program Profile'!$E$7="",'01 Program Profile'!$E$8=""),"",IFERROR(INDEX($E$5:$E$960,MATCH(0,INDEX(COUNTIF($L$4:L214,$E$5:$E$960)+($A$5:$A$960&lt;&gt;'01 Program Profile'!$E$5)+($B$5:$B$960&lt;&gt;'01 Program Profile'!$E$6)+($C$5:$C$960&lt;&gt;'01 Program Profile'!$E$7)+($D$5:$D$960&lt;&gt;'01 Program Profile'!$E$8)+($E$5:$E$960=""),0),0)),""))</f>
        <v/>
      </c>
      <c r="M215" t="str">
        <f>IF(OR('01 Program Profile'!$E$5="",'01 Program Profile'!$E$6="",'01 Program Profile'!$E$7=""),"",IFERROR(INDEX($D$5:$D$960,MATCH(0,INDEX(COUNTIF($M$4:M214,$D$5:$D$960)+($A$5:$A$960&lt;&gt;'01 Program Profile'!$E$5)+($B$5:$B$960&lt;&gt;'01 Program Profile'!$E$6)+($C$5:$C$960&lt;&gt;'01 Program Profile'!$E$7)+($D$5:$D$960=""),0),0)),""))</f>
        <v/>
      </c>
      <c r="N215" t="str">
        <f>IF(OR('01 Program Profile'!$E$5="",'01 Program Profile'!$E$6=""),"",IFERROR(INDEX($C$5:$C$960,MATCH(0,INDEX(COUNTIF($N$4:N214,$C$5:$C$960)+($A$5:$A$960&lt;&gt;'01 Program Profile'!$E$5)+($B$5:$B$960&lt;&gt;'01 Program Profile'!$E$6)+($C$5:$C$960=""),0),0)),""))</f>
        <v/>
      </c>
      <c r="O215" t="str">
        <f>IF('01 Program Profile'!$E$5="","",IFERROR(INDEX($B$5:$B$960,MATCH(0,INDEX(COUNTIF($O$4:O214,$B$5:$B$960)+($A$5:$A$960&lt;&gt;'01 Program Profile'!$E$5)+($B$5:$B$960=""),0),0)),""))</f>
        <v/>
      </c>
      <c r="P215" t="str">
        <f>IFERROR(INDEX($A$5:$A$960,MATCH(0,INDEX(COUNTIF($P$4:P214,$A$5:$A$960)+($A$5:$A$960=""),0),0)),"")</f>
        <v/>
      </c>
    </row>
    <row r="216" spans="1:16" ht="18.75">
      <c r="A216" s="74" t="s">
        <v>576</v>
      </c>
      <c r="B216" s="20" t="s">
        <v>610</v>
      </c>
      <c r="C216" s="20" t="s">
        <v>59</v>
      </c>
      <c r="D216" s="20" t="s">
        <v>619</v>
      </c>
      <c r="E216" s="20" t="s">
        <v>177</v>
      </c>
      <c r="F216" s="20" t="s">
        <v>178</v>
      </c>
      <c r="G216" s="75">
        <v>45962</v>
      </c>
      <c r="H216" s="75">
        <v>46690</v>
      </c>
      <c r="I216" s="76" t="s">
        <v>266</v>
      </c>
      <c r="J216" s="77" t="s">
        <v>620</v>
      </c>
      <c r="L216" t="str">
        <f>IF(OR('01 Program Profile'!$E$5="",'01 Program Profile'!$E$6="",'01 Program Profile'!$E$7="",'01 Program Profile'!$E$8=""),"",IFERROR(INDEX($E$5:$E$960,MATCH(0,INDEX(COUNTIF($L$4:L215,$E$5:$E$960)+($A$5:$A$960&lt;&gt;'01 Program Profile'!$E$5)+($B$5:$B$960&lt;&gt;'01 Program Profile'!$E$6)+($C$5:$C$960&lt;&gt;'01 Program Profile'!$E$7)+($D$5:$D$960&lt;&gt;'01 Program Profile'!$E$8)+($E$5:$E$960=""),0),0)),""))</f>
        <v/>
      </c>
      <c r="M216" t="str">
        <f>IF(OR('01 Program Profile'!$E$5="",'01 Program Profile'!$E$6="",'01 Program Profile'!$E$7=""),"",IFERROR(INDEX($D$5:$D$960,MATCH(0,INDEX(COUNTIF($M$4:M215,$D$5:$D$960)+($A$5:$A$960&lt;&gt;'01 Program Profile'!$E$5)+($B$5:$B$960&lt;&gt;'01 Program Profile'!$E$6)+($C$5:$C$960&lt;&gt;'01 Program Profile'!$E$7)+($D$5:$D$960=""),0),0)),""))</f>
        <v/>
      </c>
      <c r="N216" t="str">
        <f>IF(OR('01 Program Profile'!$E$5="",'01 Program Profile'!$E$6=""),"",IFERROR(INDEX($C$5:$C$960,MATCH(0,INDEX(COUNTIF($N$4:N215,$C$5:$C$960)+($A$5:$A$960&lt;&gt;'01 Program Profile'!$E$5)+($B$5:$B$960&lt;&gt;'01 Program Profile'!$E$6)+($C$5:$C$960=""),0),0)),""))</f>
        <v/>
      </c>
      <c r="O216" t="str">
        <f>IF('01 Program Profile'!$E$5="","",IFERROR(INDEX($B$5:$B$960,MATCH(0,INDEX(COUNTIF($O$4:O215,$B$5:$B$960)+($A$5:$A$960&lt;&gt;'01 Program Profile'!$E$5)+($B$5:$B$960=""),0),0)),""))</f>
        <v/>
      </c>
      <c r="P216" t="str">
        <f>IFERROR(INDEX($A$5:$A$960,MATCH(0,INDEX(COUNTIF($P$4:P215,$A$5:$A$960)+($A$5:$A$960=""),0),0)),"")</f>
        <v/>
      </c>
    </row>
    <row r="217" spans="1:16" ht="18.75">
      <c r="A217" s="74" t="s">
        <v>576</v>
      </c>
      <c r="B217" s="20" t="s">
        <v>610</v>
      </c>
      <c r="C217" s="20" t="s">
        <v>59</v>
      </c>
      <c r="D217" s="20" t="s">
        <v>621</v>
      </c>
      <c r="E217" s="20" t="s">
        <v>177</v>
      </c>
      <c r="F217" s="20" t="s">
        <v>178</v>
      </c>
      <c r="G217" s="75">
        <v>45931</v>
      </c>
      <c r="H217" s="75">
        <v>46660</v>
      </c>
      <c r="I217" s="76" t="s">
        <v>266</v>
      </c>
      <c r="J217" s="77" t="s">
        <v>622</v>
      </c>
      <c r="L217" t="str">
        <f>IF(OR('01 Program Profile'!$E$5="",'01 Program Profile'!$E$6="",'01 Program Profile'!$E$7="",'01 Program Profile'!$E$8=""),"",IFERROR(INDEX($E$5:$E$960,MATCH(0,INDEX(COUNTIF($L$4:L216,$E$5:$E$960)+($A$5:$A$960&lt;&gt;'01 Program Profile'!$E$5)+($B$5:$B$960&lt;&gt;'01 Program Profile'!$E$6)+($C$5:$C$960&lt;&gt;'01 Program Profile'!$E$7)+($D$5:$D$960&lt;&gt;'01 Program Profile'!$E$8)+($E$5:$E$960=""),0),0)),""))</f>
        <v/>
      </c>
      <c r="M217" t="str">
        <f>IF(OR('01 Program Profile'!$E$5="",'01 Program Profile'!$E$6="",'01 Program Profile'!$E$7=""),"",IFERROR(INDEX($D$5:$D$960,MATCH(0,INDEX(COUNTIF($M$4:M216,$D$5:$D$960)+($A$5:$A$960&lt;&gt;'01 Program Profile'!$E$5)+($B$5:$B$960&lt;&gt;'01 Program Profile'!$E$6)+($C$5:$C$960&lt;&gt;'01 Program Profile'!$E$7)+($D$5:$D$960=""),0),0)),""))</f>
        <v/>
      </c>
      <c r="N217" t="str">
        <f>IF(OR('01 Program Profile'!$E$5="",'01 Program Profile'!$E$6=""),"",IFERROR(INDEX($C$5:$C$960,MATCH(0,INDEX(COUNTIF($N$4:N216,$C$5:$C$960)+($A$5:$A$960&lt;&gt;'01 Program Profile'!$E$5)+($B$5:$B$960&lt;&gt;'01 Program Profile'!$E$6)+($C$5:$C$960=""),0),0)),""))</f>
        <v/>
      </c>
      <c r="O217" t="str">
        <f>IF('01 Program Profile'!$E$5="","",IFERROR(INDEX($B$5:$B$960,MATCH(0,INDEX(COUNTIF($O$4:O216,$B$5:$B$960)+($A$5:$A$960&lt;&gt;'01 Program Profile'!$E$5)+($B$5:$B$960=""),0),0)),""))</f>
        <v/>
      </c>
      <c r="P217" t="str">
        <f>IFERROR(INDEX($A$5:$A$960,MATCH(0,INDEX(COUNTIF($P$4:P216,$A$5:$A$960)+($A$5:$A$960=""),0),0)),"")</f>
        <v/>
      </c>
    </row>
    <row r="218" spans="1:16" ht="18.75">
      <c r="A218" s="74" t="s">
        <v>576</v>
      </c>
      <c r="B218" s="20" t="s">
        <v>610</v>
      </c>
      <c r="C218" s="20" t="s">
        <v>59</v>
      </c>
      <c r="D218" s="20" t="s">
        <v>623</v>
      </c>
      <c r="E218" s="20" t="s">
        <v>177</v>
      </c>
      <c r="F218" s="20" t="s">
        <v>178</v>
      </c>
      <c r="G218" s="75">
        <v>45931</v>
      </c>
      <c r="H218" s="75">
        <v>46660</v>
      </c>
      <c r="I218" s="76" t="s">
        <v>266</v>
      </c>
      <c r="J218" s="77" t="s">
        <v>624</v>
      </c>
      <c r="L218" t="str">
        <f>IF(OR('01 Program Profile'!$E$5="",'01 Program Profile'!$E$6="",'01 Program Profile'!$E$7="",'01 Program Profile'!$E$8=""),"",IFERROR(INDEX($E$5:$E$960,MATCH(0,INDEX(COUNTIF($L$4:L217,$E$5:$E$960)+($A$5:$A$960&lt;&gt;'01 Program Profile'!$E$5)+($B$5:$B$960&lt;&gt;'01 Program Profile'!$E$6)+($C$5:$C$960&lt;&gt;'01 Program Profile'!$E$7)+($D$5:$D$960&lt;&gt;'01 Program Profile'!$E$8)+($E$5:$E$960=""),0),0)),""))</f>
        <v/>
      </c>
      <c r="M218" t="str">
        <f>IF(OR('01 Program Profile'!$E$5="",'01 Program Profile'!$E$6="",'01 Program Profile'!$E$7=""),"",IFERROR(INDEX($D$5:$D$960,MATCH(0,INDEX(COUNTIF($M$4:M217,$D$5:$D$960)+($A$5:$A$960&lt;&gt;'01 Program Profile'!$E$5)+($B$5:$B$960&lt;&gt;'01 Program Profile'!$E$6)+($C$5:$C$960&lt;&gt;'01 Program Profile'!$E$7)+($D$5:$D$960=""),0),0)),""))</f>
        <v/>
      </c>
      <c r="N218" t="str">
        <f>IF(OR('01 Program Profile'!$E$5="",'01 Program Profile'!$E$6=""),"",IFERROR(INDEX($C$5:$C$960,MATCH(0,INDEX(COUNTIF($N$4:N217,$C$5:$C$960)+($A$5:$A$960&lt;&gt;'01 Program Profile'!$E$5)+($B$5:$B$960&lt;&gt;'01 Program Profile'!$E$6)+($C$5:$C$960=""),0),0)),""))</f>
        <v/>
      </c>
      <c r="O218" t="str">
        <f>IF('01 Program Profile'!$E$5="","",IFERROR(INDEX($B$5:$B$960,MATCH(0,INDEX(COUNTIF($O$4:O217,$B$5:$B$960)+($A$5:$A$960&lt;&gt;'01 Program Profile'!$E$5)+($B$5:$B$960=""),0),0)),""))</f>
        <v/>
      </c>
      <c r="P218" t="str">
        <f>IFERROR(INDEX($A$5:$A$960,MATCH(0,INDEX(COUNTIF($P$4:P217,$A$5:$A$960)+($A$5:$A$960=""),0),0)),"")</f>
        <v/>
      </c>
    </row>
    <row r="219" spans="1:16" ht="18.75">
      <c r="A219" s="74" t="s">
        <v>576</v>
      </c>
      <c r="B219" s="20" t="s">
        <v>610</v>
      </c>
      <c r="C219" s="20" t="s">
        <v>59</v>
      </c>
      <c r="D219" s="20" t="s">
        <v>625</v>
      </c>
      <c r="E219" s="20" t="s">
        <v>177</v>
      </c>
      <c r="F219" s="20" t="s">
        <v>185</v>
      </c>
      <c r="G219" s="75">
        <v>45444</v>
      </c>
      <c r="H219" s="75">
        <v>47268</v>
      </c>
      <c r="I219" s="76" t="s">
        <v>266</v>
      </c>
      <c r="J219" s="77" t="s">
        <v>626</v>
      </c>
      <c r="L219" t="str">
        <f>IF(OR('01 Program Profile'!$E$5="",'01 Program Profile'!$E$6="",'01 Program Profile'!$E$7="",'01 Program Profile'!$E$8=""),"",IFERROR(INDEX($E$5:$E$960,MATCH(0,INDEX(COUNTIF($L$4:L218,$E$5:$E$960)+($A$5:$A$960&lt;&gt;'01 Program Profile'!$E$5)+($B$5:$B$960&lt;&gt;'01 Program Profile'!$E$6)+($C$5:$C$960&lt;&gt;'01 Program Profile'!$E$7)+($D$5:$D$960&lt;&gt;'01 Program Profile'!$E$8)+($E$5:$E$960=""),0),0)),""))</f>
        <v/>
      </c>
      <c r="M219" t="str">
        <f>IF(OR('01 Program Profile'!$E$5="",'01 Program Profile'!$E$6="",'01 Program Profile'!$E$7=""),"",IFERROR(INDEX($D$5:$D$960,MATCH(0,INDEX(COUNTIF($M$4:M218,$D$5:$D$960)+($A$5:$A$960&lt;&gt;'01 Program Profile'!$E$5)+($B$5:$B$960&lt;&gt;'01 Program Profile'!$E$6)+($C$5:$C$960&lt;&gt;'01 Program Profile'!$E$7)+($D$5:$D$960=""),0),0)),""))</f>
        <v/>
      </c>
      <c r="N219" t="str">
        <f>IF(OR('01 Program Profile'!$E$5="",'01 Program Profile'!$E$6=""),"",IFERROR(INDEX($C$5:$C$960,MATCH(0,INDEX(COUNTIF($N$4:N218,$C$5:$C$960)+($A$5:$A$960&lt;&gt;'01 Program Profile'!$E$5)+($B$5:$B$960&lt;&gt;'01 Program Profile'!$E$6)+($C$5:$C$960=""),0),0)),""))</f>
        <v/>
      </c>
      <c r="O219" t="str">
        <f>IF('01 Program Profile'!$E$5="","",IFERROR(INDEX($B$5:$B$960,MATCH(0,INDEX(COUNTIF($O$4:O218,$B$5:$B$960)+($A$5:$A$960&lt;&gt;'01 Program Profile'!$E$5)+($B$5:$B$960=""),0),0)),""))</f>
        <v/>
      </c>
      <c r="P219" t="str">
        <f>IFERROR(INDEX($A$5:$A$960,MATCH(0,INDEX(COUNTIF($P$4:P218,$A$5:$A$960)+($A$5:$A$960=""),0),0)),"")</f>
        <v/>
      </c>
    </row>
    <row r="220" spans="1:16" ht="18.75">
      <c r="A220" s="74" t="s">
        <v>576</v>
      </c>
      <c r="B220" s="20" t="s">
        <v>610</v>
      </c>
      <c r="C220" s="20" t="s">
        <v>59</v>
      </c>
      <c r="D220" s="20" t="s">
        <v>627</v>
      </c>
      <c r="E220" s="20" t="s">
        <v>177</v>
      </c>
      <c r="F220" s="20" t="s">
        <v>185</v>
      </c>
      <c r="G220" s="75">
        <v>46054</v>
      </c>
      <c r="H220" s="75">
        <v>47299</v>
      </c>
      <c r="I220" s="76" t="s">
        <v>266</v>
      </c>
      <c r="J220" s="77" t="s">
        <v>628</v>
      </c>
      <c r="L220" t="str">
        <f>IF(OR('01 Program Profile'!$E$5="",'01 Program Profile'!$E$6="",'01 Program Profile'!$E$7="",'01 Program Profile'!$E$8=""),"",IFERROR(INDEX($E$5:$E$960,MATCH(0,INDEX(COUNTIF($L$4:L219,$E$5:$E$960)+($A$5:$A$960&lt;&gt;'01 Program Profile'!$E$5)+($B$5:$B$960&lt;&gt;'01 Program Profile'!$E$6)+($C$5:$C$960&lt;&gt;'01 Program Profile'!$E$7)+($D$5:$D$960&lt;&gt;'01 Program Profile'!$E$8)+($E$5:$E$960=""),0),0)),""))</f>
        <v/>
      </c>
      <c r="M220" t="str">
        <f>IF(OR('01 Program Profile'!$E$5="",'01 Program Profile'!$E$6="",'01 Program Profile'!$E$7=""),"",IFERROR(INDEX($D$5:$D$960,MATCH(0,INDEX(COUNTIF($M$4:M219,$D$5:$D$960)+($A$5:$A$960&lt;&gt;'01 Program Profile'!$E$5)+($B$5:$B$960&lt;&gt;'01 Program Profile'!$E$6)+($C$5:$C$960&lt;&gt;'01 Program Profile'!$E$7)+($D$5:$D$960=""),0),0)),""))</f>
        <v/>
      </c>
      <c r="N220" t="str">
        <f>IF(OR('01 Program Profile'!$E$5="",'01 Program Profile'!$E$6=""),"",IFERROR(INDEX($C$5:$C$960,MATCH(0,INDEX(COUNTIF($N$4:N219,$C$5:$C$960)+($A$5:$A$960&lt;&gt;'01 Program Profile'!$E$5)+($B$5:$B$960&lt;&gt;'01 Program Profile'!$E$6)+($C$5:$C$960=""),0),0)),""))</f>
        <v/>
      </c>
      <c r="O220" t="str">
        <f>IF('01 Program Profile'!$E$5="","",IFERROR(INDEX($B$5:$B$960,MATCH(0,INDEX(COUNTIF($O$4:O219,$B$5:$B$960)+($A$5:$A$960&lt;&gt;'01 Program Profile'!$E$5)+($B$5:$B$960=""),0),0)),""))</f>
        <v/>
      </c>
      <c r="P220" t="str">
        <f>IFERROR(INDEX($A$5:$A$960,MATCH(0,INDEX(COUNTIF($P$4:P219,$A$5:$A$960)+($A$5:$A$960=""),0),0)),"")</f>
        <v/>
      </c>
    </row>
    <row r="221" spans="1:16" ht="18.75">
      <c r="A221" s="74" t="s">
        <v>576</v>
      </c>
      <c r="B221" s="20" t="s">
        <v>610</v>
      </c>
      <c r="C221" s="20" t="s">
        <v>59</v>
      </c>
      <c r="D221" s="20" t="s">
        <v>629</v>
      </c>
      <c r="E221" s="20" t="s">
        <v>177</v>
      </c>
      <c r="F221" s="20" t="s">
        <v>178</v>
      </c>
      <c r="G221" s="75">
        <v>45474</v>
      </c>
      <c r="H221" s="75">
        <v>47299</v>
      </c>
      <c r="I221" s="76" t="s">
        <v>266</v>
      </c>
      <c r="J221" s="77" t="s">
        <v>630</v>
      </c>
      <c r="L221" t="str">
        <f>IF(OR('01 Program Profile'!$E$5="",'01 Program Profile'!$E$6="",'01 Program Profile'!$E$7="",'01 Program Profile'!$E$8=""),"",IFERROR(INDEX($E$5:$E$960,MATCH(0,INDEX(COUNTIF($L$4:L220,$E$5:$E$960)+($A$5:$A$960&lt;&gt;'01 Program Profile'!$E$5)+($B$5:$B$960&lt;&gt;'01 Program Profile'!$E$6)+($C$5:$C$960&lt;&gt;'01 Program Profile'!$E$7)+($D$5:$D$960&lt;&gt;'01 Program Profile'!$E$8)+($E$5:$E$960=""),0),0)),""))</f>
        <v/>
      </c>
      <c r="M221" t="str">
        <f>IF(OR('01 Program Profile'!$E$5="",'01 Program Profile'!$E$6="",'01 Program Profile'!$E$7=""),"",IFERROR(INDEX($D$5:$D$960,MATCH(0,INDEX(COUNTIF($M$4:M220,$D$5:$D$960)+($A$5:$A$960&lt;&gt;'01 Program Profile'!$E$5)+($B$5:$B$960&lt;&gt;'01 Program Profile'!$E$6)+($C$5:$C$960&lt;&gt;'01 Program Profile'!$E$7)+($D$5:$D$960=""),0),0)),""))</f>
        <v/>
      </c>
      <c r="N221" t="str">
        <f>IF(OR('01 Program Profile'!$E$5="",'01 Program Profile'!$E$6=""),"",IFERROR(INDEX($C$5:$C$960,MATCH(0,INDEX(COUNTIF($N$4:N220,$C$5:$C$960)+($A$5:$A$960&lt;&gt;'01 Program Profile'!$E$5)+($B$5:$B$960&lt;&gt;'01 Program Profile'!$E$6)+($C$5:$C$960=""),0),0)),""))</f>
        <v/>
      </c>
      <c r="O221" t="str">
        <f>IF('01 Program Profile'!$E$5="","",IFERROR(INDEX($B$5:$B$960,MATCH(0,INDEX(COUNTIF($O$4:O220,$B$5:$B$960)+($A$5:$A$960&lt;&gt;'01 Program Profile'!$E$5)+($B$5:$B$960=""),0),0)),""))</f>
        <v/>
      </c>
      <c r="P221" t="str">
        <f>IFERROR(INDEX($A$5:$A$960,MATCH(0,INDEX(COUNTIF($P$4:P220,$A$5:$A$960)+($A$5:$A$960=""),0),0)),"")</f>
        <v/>
      </c>
    </row>
    <row r="222" spans="1:16" ht="18.75">
      <c r="A222" s="74" t="s">
        <v>576</v>
      </c>
      <c r="B222" s="20" t="s">
        <v>610</v>
      </c>
      <c r="C222" s="20" t="s">
        <v>181</v>
      </c>
      <c r="D222" s="20" t="s">
        <v>631</v>
      </c>
      <c r="E222" s="20" t="s">
        <v>177</v>
      </c>
      <c r="F222" s="20" t="s">
        <v>185</v>
      </c>
      <c r="G222" s="75">
        <v>45901</v>
      </c>
      <c r="H222" s="75">
        <v>47725</v>
      </c>
      <c r="I222" s="76" t="s">
        <v>197</v>
      </c>
      <c r="J222" s="77" t="s">
        <v>632</v>
      </c>
      <c r="L222" t="str">
        <f>IF(OR('01 Program Profile'!$E$5="",'01 Program Profile'!$E$6="",'01 Program Profile'!$E$7="",'01 Program Profile'!$E$8=""),"",IFERROR(INDEX($E$5:$E$960,MATCH(0,INDEX(COUNTIF($L$4:L221,$E$5:$E$960)+($A$5:$A$960&lt;&gt;'01 Program Profile'!$E$5)+($B$5:$B$960&lt;&gt;'01 Program Profile'!$E$6)+($C$5:$C$960&lt;&gt;'01 Program Profile'!$E$7)+($D$5:$D$960&lt;&gt;'01 Program Profile'!$E$8)+($E$5:$E$960=""),0),0)),""))</f>
        <v/>
      </c>
      <c r="M222" t="str">
        <f>IF(OR('01 Program Profile'!$E$5="",'01 Program Profile'!$E$6="",'01 Program Profile'!$E$7=""),"",IFERROR(INDEX($D$5:$D$960,MATCH(0,INDEX(COUNTIF($M$4:M221,$D$5:$D$960)+($A$5:$A$960&lt;&gt;'01 Program Profile'!$E$5)+($B$5:$B$960&lt;&gt;'01 Program Profile'!$E$6)+($C$5:$C$960&lt;&gt;'01 Program Profile'!$E$7)+($D$5:$D$960=""),0),0)),""))</f>
        <v/>
      </c>
      <c r="N222" t="str">
        <f>IF(OR('01 Program Profile'!$E$5="",'01 Program Profile'!$E$6=""),"",IFERROR(INDEX($C$5:$C$960,MATCH(0,INDEX(COUNTIF($N$4:N221,$C$5:$C$960)+($A$5:$A$960&lt;&gt;'01 Program Profile'!$E$5)+($B$5:$B$960&lt;&gt;'01 Program Profile'!$E$6)+($C$5:$C$960=""),0),0)),""))</f>
        <v/>
      </c>
      <c r="O222" t="str">
        <f>IF('01 Program Profile'!$E$5="","",IFERROR(INDEX($B$5:$B$960,MATCH(0,INDEX(COUNTIF($O$4:O221,$B$5:$B$960)+($A$5:$A$960&lt;&gt;'01 Program Profile'!$E$5)+($B$5:$B$960=""),0),0)),""))</f>
        <v/>
      </c>
      <c r="P222" t="str">
        <f>IFERROR(INDEX($A$5:$A$960,MATCH(0,INDEX(COUNTIF($P$4:P221,$A$5:$A$960)+($A$5:$A$960=""),0),0)),"")</f>
        <v/>
      </c>
    </row>
    <row r="223" spans="1:16" ht="18.75">
      <c r="A223" s="74" t="s">
        <v>576</v>
      </c>
      <c r="B223" s="20" t="s">
        <v>610</v>
      </c>
      <c r="C223" s="20" t="s">
        <v>181</v>
      </c>
      <c r="D223" s="20" t="s">
        <v>633</v>
      </c>
      <c r="E223" s="20" t="s">
        <v>177</v>
      </c>
      <c r="F223" s="20" t="s">
        <v>185</v>
      </c>
      <c r="G223" s="75">
        <v>45931</v>
      </c>
      <c r="H223" s="75">
        <v>47756</v>
      </c>
      <c r="I223" s="76" t="s">
        <v>266</v>
      </c>
      <c r="J223" s="77" t="s">
        <v>634</v>
      </c>
      <c r="L223" t="str">
        <f>IF(OR('01 Program Profile'!$E$5="",'01 Program Profile'!$E$6="",'01 Program Profile'!$E$7="",'01 Program Profile'!$E$8=""),"",IFERROR(INDEX($E$5:$E$960,MATCH(0,INDEX(COUNTIF($L$4:L222,$E$5:$E$960)+($A$5:$A$960&lt;&gt;'01 Program Profile'!$E$5)+($B$5:$B$960&lt;&gt;'01 Program Profile'!$E$6)+($C$5:$C$960&lt;&gt;'01 Program Profile'!$E$7)+($D$5:$D$960&lt;&gt;'01 Program Profile'!$E$8)+($E$5:$E$960=""),0),0)),""))</f>
        <v/>
      </c>
      <c r="M223" t="str">
        <f>IF(OR('01 Program Profile'!$E$5="",'01 Program Profile'!$E$6="",'01 Program Profile'!$E$7=""),"",IFERROR(INDEX($D$5:$D$960,MATCH(0,INDEX(COUNTIF($M$4:M222,$D$5:$D$960)+($A$5:$A$960&lt;&gt;'01 Program Profile'!$E$5)+($B$5:$B$960&lt;&gt;'01 Program Profile'!$E$6)+($C$5:$C$960&lt;&gt;'01 Program Profile'!$E$7)+($D$5:$D$960=""),0),0)),""))</f>
        <v/>
      </c>
      <c r="N223" t="str">
        <f>IF(OR('01 Program Profile'!$E$5="",'01 Program Profile'!$E$6=""),"",IFERROR(INDEX($C$5:$C$960,MATCH(0,INDEX(COUNTIF($N$4:N222,$C$5:$C$960)+($A$5:$A$960&lt;&gt;'01 Program Profile'!$E$5)+($B$5:$B$960&lt;&gt;'01 Program Profile'!$E$6)+($C$5:$C$960=""),0),0)),""))</f>
        <v/>
      </c>
      <c r="O223" t="str">
        <f>IF('01 Program Profile'!$E$5="","",IFERROR(INDEX($B$5:$B$960,MATCH(0,INDEX(COUNTIF($O$4:O222,$B$5:$B$960)+($A$5:$A$960&lt;&gt;'01 Program Profile'!$E$5)+($B$5:$B$960=""),0),0)),""))</f>
        <v/>
      </c>
      <c r="P223" t="str">
        <f>IFERROR(INDEX($A$5:$A$960,MATCH(0,INDEX(COUNTIF($P$4:P222,$A$5:$A$960)+($A$5:$A$960=""),0),0)),"")</f>
        <v/>
      </c>
    </row>
    <row r="224" spans="1:16" ht="18.75">
      <c r="A224" s="74" t="s">
        <v>576</v>
      </c>
      <c r="B224" s="20" t="s">
        <v>303</v>
      </c>
      <c r="C224" s="20" t="s">
        <v>59</v>
      </c>
      <c r="D224" s="20" t="s">
        <v>635</v>
      </c>
      <c r="E224" s="20" t="s">
        <v>177</v>
      </c>
      <c r="F224" s="20" t="s">
        <v>185</v>
      </c>
      <c r="G224" s="75">
        <v>45566</v>
      </c>
      <c r="H224" s="75">
        <v>46811</v>
      </c>
      <c r="I224" s="76" t="s">
        <v>266</v>
      </c>
      <c r="J224" s="77" t="s">
        <v>636</v>
      </c>
      <c r="L224" t="str">
        <f>IF(OR('01 Program Profile'!$E$5="",'01 Program Profile'!$E$6="",'01 Program Profile'!$E$7="",'01 Program Profile'!$E$8=""),"",IFERROR(INDEX($E$5:$E$960,MATCH(0,INDEX(COUNTIF($L$4:L223,$E$5:$E$960)+($A$5:$A$960&lt;&gt;'01 Program Profile'!$E$5)+($B$5:$B$960&lt;&gt;'01 Program Profile'!$E$6)+($C$5:$C$960&lt;&gt;'01 Program Profile'!$E$7)+($D$5:$D$960&lt;&gt;'01 Program Profile'!$E$8)+($E$5:$E$960=""),0),0)),""))</f>
        <v/>
      </c>
      <c r="M224" t="str">
        <f>IF(OR('01 Program Profile'!$E$5="",'01 Program Profile'!$E$6="",'01 Program Profile'!$E$7=""),"",IFERROR(INDEX($D$5:$D$960,MATCH(0,INDEX(COUNTIF($M$4:M223,$D$5:$D$960)+($A$5:$A$960&lt;&gt;'01 Program Profile'!$E$5)+($B$5:$B$960&lt;&gt;'01 Program Profile'!$E$6)+($C$5:$C$960&lt;&gt;'01 Program Profile'!$E$7)+($D$5:$D$960=""),0),0)),""))</f>
        <v/>
      </c>
      <c r="N224" t="str">
        <f>IF(OR('01 Program Profile'!$E$5="",'01 Program Profile'!$E$6=""),"",IFERROR(INDEX($C$5:$C$960,MATCH(0,INDEX(COUNTIF($N$4:N223,$C$5:$C$960)+($A$5:$A$960&lt;&gt;'01 Program Profile'!$E$5)+($B$5:$B$960&lt;&gt;'01 Program Profile'!$E$6)+($C$5:$C$960=""),0),0)),""))</f>
        <v/>
      </c>
      <c r="O224" t="str">
        <f>IF('01 Program Profile'!$E$5="","",IFERROR(INDEX($B$5:$B$960,MATCH(0,INDEX(COUNTIF($O$4:O223,$B$5:$B$960)+($A$5:$A$960&lt;&gt;'01 Program Profile'!$E$5)+($B$5:$B$960=""),0),0)),""))</f>
        <v/>
      </c>
      <c r="P224" t="str">
        <f>IFERROR(INDEX($A$5:$A$960,MATCH(0,INDEX(COUNTIF($P$4:P223,$A$5:$A$960)+($A$5:$A$960=""),0),0)),"")</f>
        <v/>
      </c>
    </row>
    <row r="225" spans="1:16" ht="18.75">
      <c r="A225" s="74" t="s">
        <v>576</v>
      </c>
      <c r="B225" s="20" t="s">
        <v>306</v>
      </c>
      <c r="C225" s="20" t="s">
        <v>59</v>
      </c>
      <c r="D225" s="20" t="s">
        <v>307</v>
      </c>
      <c r="E225" s="20" t="s">
        <v>177</v>
      </c>
      <c r="F225" s="20" t="s">
        <v>185</v>
      </c>
      <c r="G225" s="75">
        <v>44256</v>
      </c>
      <c r="H225" s="75">
        <v>46811</v>
      </c>
      <c r="I225" s="76" t="s">
        <v>266</v>
      </c>
      <c r="J225" s="77" t="s">
        <v>637</v>
      </c>
      <c r="L225" t="str">
        <f>IF(OR('01 Program Profile'!$E$5="",'01 Program Profile'!$E$6="",'01 Program Profile'!$E$7="",'01 Program Profile'!$E$8=""),"",IFERROR(INDEX($E$5:$E$960,MATCH(0,INDEX(COUNTIF($L$4:L224,$E$5:$E$960)+($A$5:$A$960&lt;&gt;'01 Program Profile'!$E$5)+($B$5:$B$960&lt;&gt;'01 Program Profile'!$E$6)+($C$5:$C$960&lt;&gt;'01 Program Profile'!$E$7)+($D$5:$D$960&lt;&gt;'01 Program Profile'!$E$8)+($E$5:$E$960=""),0),0)),""))</f>
        <v/>
      </c>
      <c r="M225" t="str">
        <f>IF(OR('01 Program Profile'!$E$5="",'01 Program Profile'!$E$6="",'01 Program Profile'!$E$7=""),"",IFERROR(INDEX($D$5:$D$960,MATCH(0,INDEX(COUNTIF($M$4:M224,$D$5:$D$960)+($A$5:$A$960&lt;&gt;'01 Program Profile'!$E$5)+($B$5:$B$960&lt;&gt;'01 Program Profile'!$E$6)+($C$5:$C$960&lt;&gt;'01 Program Profile'!$E$7)+($D$5:$D$960=""),0),0)),""))</f>
        <v/>
      </c>
      <c r="N225" t="str">
        <f>IF(OR('01 Program Profile'!$E$5="",'01 Program Profile'!$E$6=""),"",IFERROR(INDEX($C$5:$C$960,MATCH(0,INDEX(COUNTIF($N$4:N224,$C$5:$C$960)+($A$5:$A$960&lt;&gt;'01 Program Profile'!$E$5)+($B$5:$B$960&lt;&gt;'01 Program Profile'!$E$6)+($C$5:$C$960=""),0),0)),""))</f>
        <v/>
      </c>
      <c r="O225" t="str">
        <f>IF('01 Program Profile'!$E$5="","",IFERROR(INDEX($B$5:$B$960,MATCH(0,INDEX(COUNTIF($O$4:O224,$B$5:$B$960)+($A$5:$A$960&lt;&gt;'01 Program Profile'!$E$5)+($B$5:$B$960=""),0),0)),""))</f>
        <v/>
      </c>
      <c r="P225" t="str">
        <f>IFERROR(INDEX($A$5:$A$960,MATCH(0,INDEX(COUNTIF($P$4:P224,$A$5:$A$960)+($A$5:$A$960=""),0),0)),"")</f>
        <v/>
      </c>
    </row>
    <row r="226" spans="1:16" ht="18.75">
      <c r="A226" s="74" t="s">
        <v>576</v>
      </c>
      <c r="B226" s="20" t="s">
        <v>222</v>
      </c>
      <c r="C226" s="20" t="s">
        <v>59</v>
      </c>
      <c r="D226" s="20" t="s">
        <v>309</v>
      </c>
      <c r="E226" s="20" t="s">
        <v>177</v>
      </c>
      <c r="F226" s="20" t="s">
        <v>185</v>
      </c>
      <c r="G226" s="75">
        <v>44256</v>
      </c>
      <c r="H226" s="75">
        <v>46811</v>
      </c>
      <c r="I226" s="76" t="s">
        <v>224</v>
      </c>
      <c r="J226" s="77" t="s">
        <v>638</v>
      </c>
      <c r="L226" t="str">
        <f>IF(OR('01 Program Profile'!$E$5="",'01 Program Profile'!$E$6="",'01 Program Profile'!$E$7="",'01 Program Profile'!$E$8=""),"",IFERROR(INDEX($E$5:$E$960,MATCH(0,INDEX(COUNTIF($L$4:L225,$E$5:$E$960)+($A$5:$A$960&lt;&gt;'01 Program Profile'!$E$5)+($B$5:$B$960&lt;&gt;'01 Program Profile'!$E$6)+($C$5:$C$960&lt;&gt;'01 Program Profile'!$E$7)+($D$5:$D$960&lt;&gt;'01 Program Profile'!$E$8)+($E$5:$E$960=""),0),0)),""))</f>
        <v/>
      </c>
      <c r="M226" t="str">
        <f>IF(OR('01 Program Profile'!$E$5="",'01 Program Profile'!$E$6="",'01 Program Profile'!$E$7=""),"",IFERROR(INDEX($D$5:$D$960,MATCH(0,INDEX(COUNTIF($M$4:M225,$D$5:$D$960)+($A$5:$A$960&lt;&gt;'01 Program Profile'!$E$5)+($B$5:$B$960&lt;&gt;'01 Program Profile'!$E$6)+($C$5:$C$960&lt;&gt;'01 Program Profile'!$E$7)+($D$5:$D$960=""),0),0)),""))</f>
        <v/>
      </c>
      <c r="N226" t="str">
        <f>IF(OR('01 Program Profile'!$E$5="",'01 Program Profile'!$E$6=""),"",IFERROR(INDEX($C$5:$C$960,MATCH(0,INDEX(COUNTIF($N$4:N225,$C$5:$C$960)+($A$5:$A$960&lt;&gt;'01 Program Profile'!$E$5)+($B$5:$B$960&lt;&gt;'01 Program Profile'!$E$6)+($C$5:$C$960=""),0),0)),""))</f>
        <v/>
      </c>
      <c r="O226" t="str">
        <f>IF('01 Program Profile'!$E$5="","",IFERROR(INDEX($B$5:$B$960,MATCH(0,INDEX(COUNTIF($O$4:O225,$B$5:$B$960)+($A$5:$A$960&lt;&gt;'01 Program Profile'!$E$5)+($B$5:$B$960=""),0),0)),""))</f>
        <v/>
      </c>
      <c r="P226" t="str">
        <f>IFERROR(INDEX($A$5:$A$960,MATCH(0,INDEX(COUNTIF($P$4:P225,$A$5:$A$960)+($A$5:$A$960=""),0),0)),"")</f>
        <v/>
      </c>
    </row>
    <row r="227" spans="1:16" ht="18.75">
      <c r="A227" s="74" t="s">
        <v>576</v>
      </c>
      <c r="B227" s="20" t="s">
        <v>222</v>
      </c>
      <c r="C227" s="20" t="s">
        <v>59</v>
      </c>
      <c r="D227" s="20" t="s">
        <v>639</v>
      </c>
      <c r="E227" s="20" t="s">
        <v>177</v>
      </c>
      <c r="F227" s="20" t="s">
        <v>185</v>
      </c>
      <c r="G227" s="75">
        <v>44256</v>
      </c>
      <c r="H227" s="75">
        <v>46811</v>
      </c>
      <c r="I227" s="76" t="s">
        <v>224</v>
      </c>
      <c r="J227" s="77" t="s">
        <v>640</v>
      </c>
      <c r="L227" t="str">
        <f>IF(OR('01 Program Profile'!$E$5="",'01 Program Profile'!$E$6="",'01 Program Profile'!$E$7="",'01 Program Profile'!$E$8=""),"",IFERROR(INDEX($E$5:$E$960,MATCH(0,INDEX(COUNTIF($L$4:L226,$E$5:$E$960)+($A$5:$A$960&lt;&gt;'01 Program Profile'!$E$5)+($B$5:$B$960&lt;&gt;'01 Program Profile'!$E$6)+($C$5:$C$960&lt;&gt;'01 Program Profile'!$E$7)+($D$5:$D$960&lt;&gt;'01 Program Profile'!$E$8)+($E$5:$E$960=""),0),0)),""))</f>
        <v/>
      </c>
      <c r="M227" t="str">
        <f>IF(OR('01 Program Profile'!$E$5="",'01 Program Profile'!$E$6="",'01 Program Profile'!$E$7=""),"",IFERROR(INDEX($D$5:$D$960,MATCH(0,INDEX(COUNTIF($M$4:M226,$D$5:$D$960)+($A$5:$A$960&lt;&gt;'01 Program Profile'!$E$5)+($B$5:$B$960&lt;&gt;'01 Program Profile'!$E$6)+($C$5:$C$960&lt;&gt;'01 Program Profile'!$E$7)+($D$5:$D$960=""),0),0)),""))</f>
        <v/>
      </c>
      <c r="N227" t="str">
        <f>IF(OR('01 Program Profile'!$E$5="",'01 Program Profile'!$E$6=""),"",IFERROR(INDEX($C$5:$C$960,MATCH(0,INDEX(COUNTIF($N$4:N226,$C$5:$C$960)+($A$5:$A$960&lt;&gt;'01 Program Profile'!$E$5)+($B$5:$B$960&lt;&gt;'01 Program Profile'!$E$6)+($C$5:$C$960=""),0),0)),""))</f>
        <v/>
      </c>
      <c r="O227" t="str">
        <f>IF('01 Program Profile'!$E$5="","",IFERROR(INDEX($B$5:$B$960,MATCH(0,INDEX(COUNTIF($O$4:O226,$B$5:$B$960)+($A$5:$A$960&lt;&gt;'01 Program Profile'!$E$5)+($B$5:$B$960=""),0),0)),""))</f>
        <v/>
      </c>
      <c r="P227" t="str">
        <f>IFERROR(INDEX($A$5:$A$960,MATCH(0,INDEX(COUNTIF($P$4:P226,$A$5:$A$960)+($A$5:$A$960=""),0),0)),"")</f>
        <v/>
      </c>
    </row>
    <row r="228" spans="1:16" ht="18.75">
      <c r="A228" s="74" t="s">
        <v>576</v>
      </c>
      <c r="B228" s="20" t="s">
        <v>222</v>
      </c>
      <c r="C228" s="20" t="s">
        <v>59</v>
      </c>
      <c r="D228" s="20" t="s">
        <v>226</v>
      </c>
      <c r="E228" s="20" t="s">
        <v>177</v>
      </c>
      <c r="F228" s="20" t="s">
        <v>185</v>
      </c>
      <c r="G228" s="75">
        <v>45748</v>
      </c>
      <c r="H228" s="75">
        <v>46873</v>
      </c>
      <c r="I228" s="76" t="s">
        <v>224</v>
      </c>
      <c r="J228" s="77" t="s">
        <v>641</v>
      </c>
      <c r="L228" t="str">
        <f>IF(OR('01 Program Profile'!$E$5="",'01 Program Profile'!$E$6="",'01 Program Profile'!$E$7="",'01 Program Profile'!$E$8=""),"",IFERROR(INDEX($E$5:$E$960,MATCH(0,INDEX(COUNTIF($L$4:L227,$E$5:$E$960)+($A$5:$A$960&lt;&gt;'01 Program Profile'!$E$5)+($B$5:$B$960&lt;&gt;'01 Program Profile'!$E$6)+($C$5:$C$960&lt;&gt;'01 Program Profile'!$E$7)+($D$5:$D$960&lt;&gt;'01 Program Profile'!$E$8)+($E$5:$E$960=""),0),0)),""))</f>
        <v/>
      </c>
      <c r="M228" t="str">
        <f>IF(OR('01 Program Profile'!$E$5="",'01 Program Profile'!$E$6="",'01 Program Profile'!$E$7=""),"",IFERROR(INDEX($D$5:$D$960,MATCH(0,INDEX(COUNTIF($M$4:M227,$D$5:$D$960)+($A$5:$A$960&lt;&gt;'01 Program Profile'!$E$5)+($B$5:$B$960&lt;&gt;'01 Program Profile'!$E$6)+($C$5:$C$960&lt;&gt;'01 Program Profile'!$E$7)+($D$5:$D$960=""),0),0)),""))</f>
        <v/>
      </c>
      <c r="N228" t="str">
        <f>IF(OR('01 Program Profile'!$E$5="",'01 Program Profile'!$E$6=""),"",IFERROR(INDEX($C$5:$C$960,MATCH(0,INDEX(COUNTIF($N$4:N227,$C$5:$C$960)+($A$5:$A$960&lt;&gt;'01 Program Profile'!$E$5)+($B$5:$B$960&lt;&gt;'01 Program Profile'!$E$6)+($C$5:$C$960=""),0),0)),""))</f>
        <v/>
      </c>
      <c r="O228" t="str">
        <f>IF('01 Program Profile'!$E$5="","",IFERROR(INDEX($B$5:$B$960,MATCH(0,INDEX(COUNTIF($O$4:O227,$B$5:$B$960)+($A$5:$A$960&lt;&gt;'01 Program Profile'!$E$5)+($B$5:$B$960=""),0),0)),""))</f>
        <v/>
      </c>
      <c r="P228" t="str">
        <f>IFERROR(INDEX($A$5:$A$960,MATCH(0,INDEX(COUNTIF($P$4:P227,$A$5:$A$960)+($A$5:$A$960=""),0),0)),"")</f>
        <v/>
      </c>
    </row>
    <row r="229" spans="1:16" ht="18.75">
      <c r="A229" s="74" t="s">
        <v>576</v>
      </c>
      <c r="B229" s="20" t="s">
        <v>222</v>
      </c>
      <c r="C229" s="20" t="s">
        <v>59</v>
      </c>
      <c r="D229" s="20" t="s">
        <v>228</v>
      </c>
      <c r="E229" s="20" t="s">
        <v>177</v>
      </c>
      <c r="F229" s="20" t="s">
        <v>185</v>
      </c>
      <c r="G229" s="75">
        <v>45689</v>
      </c>
      <c r="H229" s="75">
        <v>46811</v>
      </c>
      <c r="I229" s="76" t="s">
        <v>224</v>
      </c>
      <c r="J229" s="77" t="s">
        <v>642</v>
      </c>
      <c r="L229" t="str">
        <f>IF(OR('01 Program Profile'!$E$5="",'01 Program Profile'!$E$6="",'01 Program Profile'!$E$7="",'01 Program Profile'!$E$8=""),"",IFERROR(INDEX($E$5:$E$960,MATCH(0,INDEX(COUNTIF($L$4:L228,$E$5:$E$960)+($A$5:$A$960&lt;&gt;'01 Program Profile'!$E$5)+($B$5:$B$960&lt;&gt;'01 Program Profile'!$E$6)+($C$5:$C$960&lt;&gt;'01 Program Profile'!$E$7)+($D$5:$D$960&lt;&gt;'01 Program Profile'!$E$8)+($E$5:$E$960=""),0),0)),""))</f>
        <v/>
      </c>
      <c r="M229" t="str">
        <f>IF(OR('01 Program Profile'!$E$5="",'01 Program Profile'!$E$6="",'01 Program Profile'!$E$7=""),"",IFERROR(INDEX($D$5:$D$960,MATCH(0,INDEX(COUNTIF($M$4:M228,$D$5:$D$960)+($A$5:$A$960&lt;&gt;'01 Program Profile'!$E$5)+($B$5:$B$960&lt;&gt;'01 Program Profile'!$E$6)+($C$5:$C$960&lt;&gt;'01 Program Profile'!$E$7)+($D$5:$D$960=""),0),0)),""))</f>
        <v/>
      </c>
      <c r="N229" t="str">
        <f>IF(OR('01 Program Profile'!$E$5="",'01 Program Profile'!$E$6=""),"",IFERROR(INDEX($C$5:$C$960,MATCH(0,INDEX(COUNTIF($N$4:N228,$C$5:$C$960)+($A$5:$A$960&lt;&gt;'01 Program Profile'!$E$5)+($B$5:$B$960&lt;&gt;'01 Program Profile'!$E$6)+($C$5:$C$960=""),0),0)),""))</f>
        <v/>
      </c>
      <c r="O229" t="str">
        <f>IF('01 Program Profile'!$E$5="","",IFERROR(INDEX($B$5:$B$960,MATCH(0,INDEX(COUNTIF($O$4:O228,$B$5:$B$960)+($A$5:$A$960&lt;&gt;'01 Program Profile'!$E$5)+($B$5:$B$960=""),0),0)),""))</f>
        <v/>
      </c>
      <c r="P229" t="str">
        <f>IFERROR(INDEX($A$5:$A$960,MATCH(0,INDEX(COUNTIF($P$4:P228,$A$5:$A$960)+($A$5:$A$960=""),0),0)),"")</f>
        <v/>
      </c>
    </row>
    <row r="230" spans="1:16" ht="18.75">
      <c r="A230" s="74" t="s">
        <v>576</v>
      </c>
      <c r="B230" s="20" t="s">
        <v>485</v>
      </c>
      <c r="C230" s="20" t="s">
        <v>59</v>
      </c>
      <c r="D230" s="20" t="s">
        <v>486</v>
      </c>
      <c r="E230" s="20" t="s">
        <v>177</v>
      </c>
      <c r="F230" s="20" t="s">
        <v>178</v>
      </c>
      <c r="G230" s="75">
        <v>45931</v>
      </c>
      <c r="H230" s="75">
        <v>46660</v>
      </c>
      <c r="I230" s="76" t="s">
        <v>179</v>
      </c>
      <c r="J230" s="77" t="s">
        <v>643</v>
      </c>
      <c r="L230" t="str">
        <f>IF(OR('01 Program Profile'!$E$5="",'01 Program Profile'!$E$6="",'01 Program Profile'!$E$7="",'01 Program Profile'!$E$8=""),"",IFERROR(INDEX($E$5:$E$960,MATCH(0,INDEX(COUNTIF($L$4:L229,$E$5:$E$960)+($A$5:$A$960&lt;&gt;'01 Program Profile'!$E$5)+($B$5:$B$960&lt;&gt;'01 Program Profile'!$E$6)+($C$5:$C$960&lt;&gt;'01 Program Profile'!$E$7)+($D$5:$D$960&lt;&gt;'01 Program Profile'!$E$8)+($E$5:$E$960=""),0),0)),""))</f>
        <v/>
      </c>
      <c r="M230" t="str">
        <f>IF(OR('01 Program Profile'!$E$5="",'01 Program Profile'!$E$6="",'01 Program Profile'!$E$7=""),"",IFERROR(INDEX($D$5:$D$960,MATCH(0,INDEX(COUNTIF($M$4:M229,$D$5:$D$960)+($A$5:$A$960&lt;&gt;'01 Program Profile'!$E$5)+($B$5:$B$960&lt;&gt;'01 Program Profile'!$E$6)+($C$5:$C$960&lt;&gt;'01 Program Profile'!$E$7)+($D$5:$D$960=""),0),0)),""))</f>
        <v/>
      </c>
      <c r="N230" t="str">
        <f>IF(OR('01 Program Profile'!$E$5="",'01 Program Profile'!$E$6=""),"",IFERROR(INDEX($C$5:$C$960,MATCH(0,INDEX(COUNTIF($N$4:N229,$C$5:$C$960)+($A$5:$A$960&lt;&gt;'01 Program Profile'!$E$5)+($B$5:$B$960&lt;&gt;'01 Program Profile'!$E$6)+($C$5:$C$960=""),0),0)),""))</f>
        <v/>
      </c>
      <c r="O230" t="str">
        <f>IF('01 Program Profile'!$E$5="","",IFERROR(INDEX($B$5:$B$960,MATCH(0,INDEX(COUNTIF($O$4:O229,$B$5:$B$960)+($A$5:$A$960&lt;&gt;'01 Program Profile'!$E$5)+($B$5:$B$960=""),0),0)),""))</f>
        <v/>
      </c>
      <c r="P230" t="str">
        <f>IFERROR(INDEX($A$5:$A$960,MATCH(0,INDEX(COUNTIF($P$4:P229,$A$5:$A$960)+($A$5:$A$960=""),0),0)),"")</f>
        <v/>
      </c>
    </row>
    <row r="231" spans="1:16" ht="18.75">
      <c r="A231" s="74" t="s">
        <v>576</v>
      </c>
      <c r="B231" s="20" t="s">
        <v>644</v>
      </c>
      <c r="C231" s="20" t="s">
        <v>59</v>
      </c>
      <c r="D231" s="20" t="s">
        <v>645</v>
      </c>
      <c r="E231" s="20" t="s">
        <v>177</v>
      </c>
      <c r="F231" s="20" t="s">
        <v>185</v>
      </c>
      <c r="G231" s="75">
        <v>45901</v>
      </c>
      <c r="H231" s="75">
        <v>47725</v>
      </c>
      <c r="I231" s="76" t="s">
        <v>197</v>
      </c>
      <c r="J231" s="77" t="s">
        <v>646</v>
      </c>
      <c r="L231" t="str">
        <f>IF(OR('01 Program Profile'!$E$5="",'01 Program Profile'!$E$6="",'01 Program Profile'!$E$7="",'01 Program Profile'!$E$8=""),"",IFERROR(INDEX($E$5:$E$960,MATCH(0,INDEX(COUNTIF($L$4:L230,$E$5:$E$960)+($A$5:$A$960&lt;&gt;'01 Program Profile'!$E$5)+($B$5:$B$960&lt;&gt;'01 Program Profile'!$E$6)+($C$5:$C$960&lt;&gt;'01 Program Profile'!$E$7)+($D$5:$D$960&lt;&gt;'01 Program Profile'!$E$8)+($E$5:$E$960=""),0),0)),""))</f>
        <v/>
      </c>
      <c r="M231" t="str">
        <f>IF(OR('01 Program Profile'!$E$5="",'01 Program Profile'!$E$6="",'01 Program Profile'!$E$7=""),"",IFERROR(INDEX($D$5:$D$960,MATCH(0,INDEX(COUNTIF($M$4:M230,$D$5:$D$960)+($A$5:$A$960&lt;&gt;'01 Program Profile'!$E$5)+($B$5:$B$960&lt;&gt;'01 Program Profile'!$E$6)+($C$5:$C$960&lt;&gt;'01 Program Profile'!$E$7)+($D$5:$D$960=""),0),0)),""))</f>
        <v/>
      </c>
      <c r="N231" t="str">
        <f>IF(OR('01 Program Profile'!$E$5="",'01 Program Profile'!$E$6=""),"",IFERROR(INDEX($C$5:$C$960,MATCH(0,INDEX(COUNTIF($N$4:N230,$C$5:$C$960)+($A$5:$A$960&lt;&gt;'01 Program Profile'!$E$5)+($B$5:$B$960&lt;&gt;'01 Program Profile'!$E$6)+($C$5:$C$960=""),0),0)),""))</f>
        <v/>
      </c>
      <c r="O231" t="str">
        <f>IF('01 Program Profile'!$E$5="","",IFERROR(INDEX($B$5:$B$960,MATCH(0,INDEX(COUNTIF($O$4:O230,$B$5:$B$960)+($A$5:$A$960&lt;&gt;'01 Program Profile'!$E$5)+($B$5:$B$960=""),0),0)),""))</f>
        <v/>
      </c>
      <c r="P231" t="str">
        <f>IFERROR(INDEX($A$5:$A$960,MATCH(0,INDEX(COUNTIF($P$4:P230,$A$5:$A$960)+($A$5:$A$960=""),0),0)),"")</f>
        <v/>
      </c>
    </row>
    <row r="232" spans="1:16" ht="18.75">
      <c r="A232" s="74" t="s">
        <v>576</v>
      </c>
      <c r="B232" s="20" t="s">
        <v>644</v>
      </c>
      <c r="C232" s="20" t="s">
        <v>59</v>
      </c>
      <c r="D232" s="20" t="s">
        <v>647</v>
      </c>
      <c r="E232" s="20" t="s">
        <v>177</v>
      </c>
      <c r="F232" s="20" t="s">
        <v>185</v>
      </c>
      <c r="G232" s="75">
        <v>44256</v>
      </c>
      <c r="H232" s="75">
        <v>46811</v>
      </c>
      <c r="I232" s="76" t="s">
        <v>197</v>
      </c>
      <c r="J232" s="77" t="s">
        <v>648</v>
      </c>
      <c r="L232" t="str">
        <f>IF(OR('01 Program Profile'!$E$5="",'01 Program Profile'!$E$6="",'01 Program Profile'!$E$7="",'01 Program Profile'!$E$8=""),"",IFERROR(INDEX($E$5:$E$960,MATCH(0,INDEX(COUNTIF($L$4:L231,$E$5:$E$960)+($A$5:$A$960&lt;&gt;'01 Program Profile'!$E$5)+($B$5:$B$960&lt;&gt;'01 Program Profile'!$E$6)+($C$5:$C$960&lt;&gt;'01 Program Profile'!$E$7)+($D$5:$D$960&lt;&gt;'01 Program Profile'!$E$8)+($E$5:$E$960=""),0),0)),""))</f>
        <v/>
      </c>
      <c r="M232" t="str">
        <f>IF(OR('01 Program Profile'!$E$5="",'01 Program Profile'!$E$6="",'01 Program Profile'!$E$7=""),"",IFERROR(INDEX($D$5:$D$960,MATCH(0,INDEX(COUNTIF($M$4:M231,$D$5:$D$960)+($A$5:$A$960&lt;&gt;'01 Program Profile'!$E$5)+($B$5:$B$960&lt;&gt;'01 Program Profile'!$E$6)+($C$5:$C$960&lt;&gt;'01 Program Profile'!$E$7)+($D$5:$D$960=""),0),0)),""))</f>
        <v/>
      </c>
      <c r="N232" t="str">
        <f>IF(OR('01 Program Profile'!$E$5="",'01 Program Profile'!$E$6=""),"",IFERROR(INDEX($C$5:$C$960,MATCH(0,INDEX(COUNTIF($N$4:N231,$C$5:$C$960)+($A$5:$A$960&lt;&gt;'01 Program Profile'!$E$5)+($B$5:$B$960&lt;&gt;'01 Program Profile'!$E$6)+($C$5:$C$960=""),0),0)),""))</f>
        <v/>
      </c>
      <c r="O232" t="str">
        <f>IF('01 Program Profile'!$E$5="","",IFERROR(INDEX($B$5:$B$960,MATCH(0,INDEX(COUNTIF($O$4:O231,$B$5:$B$960)+($A$5:$A$960&lt;&gt;'01 Program Profile'!$E$5)+($B$5:$B$960=""),0),0)),""))</f>
        <v/>
      </c>
      <c r="P232" t="str">
        <f>IFERROR(INDEX($A$5:$A$960,MATCH(0,INDEX(COUNTIF($P$4:P231,$A$5:$A$960)+($A$5:$A$960=""),0),0)),"")</f>
        <v/>
      </c>
    </row>
    <row r="233" spans="1:16" ht="18.75">
      <c r="A233" s="74" t="s">
        <v>576</v>
      </c>
      <c r="B233" s="20" t="s">
        <v>439</v>
      </c>
      <c r="C233" s="20" t="s">
        <v>59</v>
      </c>
      <c r="D233" s="20" t="s">
        <v>649</v>
      </c>
      <c r="E233" s="20" t="s">
        <v>177</v>
      </c>
      <c r="F233" s="20" t="s">
        <v>178</v>
      </c>
      <c r="G233" s="75">
        <v>45931</v>
      </c>
      <c r="H233" s="75">
        <v>46660</v>
      </c>
      <c r="I233" s="76" t="s">
        <v>260</v>
      </c>
      <c r="J233" s="77" t="s">
        <v>650</v>
      </c>
      <c r="L233" t="str">
        <f>IF(OR('01 Program Profile'!$E$5="",'01 Program Profile'!$E$6="",'01 Program Profile'!$E$7="",'01 Program Profile'!$E$8=""),"",IFERROR(INDEX($E$5:$E$960,MATCH(0,INDEX(COUNTIF($L$4:L232,$E$5:$E$960)+($A$5:$A$960&lt;&gt;'01 Program Profile'!$E$5)+($B$5:$B$960&lt;&gt;'01 Program Profile'!$E$6)+($C$5:$C$960&lt;&gt;'01 Program Profile'!$E$7)+($D$5:$D$960&lt;&gt;'01 Program Profile'!$E$8)+($E$5:$E$960=""),0),0)),""))</f>
        <v/>
      </c>
      <c r="M233" t="str">
        <f>IF(OR('01 Program Profile'!$E$5="",'01 Program Profile'!$E$6="",'01 Program Profile'!$E$7=""),"",IFERROR(INDEX($D$5:$D$960,MATCH(0,INDEX(COUNTIF($M$4:M232,$D$5:$D$960)+($A$5:$A$960&lt;&gt;'01 Program Profile'!$E$5)+($B$5:$B$960&lt;&gt;'01 Program Profile'!$E$6)+($C$5:$C$960&lt;&gt;'01 Program Profile'!$E$7)+($D$5:$D$960=""),0),0)),""))</f>
        <v/>
      </c>
      <c r="N233" t="str">
        <f>IF(OR('01 Program Profile'!$E$5="",'01 Program Profile'!$E$6=""),"",IFERROR(INDEX($C$5:$C$960,MATCH(0,INDEX(COUNTIF($N$4:N232,$C$5:$C$960)+($A$5:$A$960&lt;&gt;'01 Program Profile'!$E$5)+($B$5:$B$960&lt;&gt;'01 Program Profile'!$E$6)+($C$5:$C$960=""),0),0)),""))</f>
        <v/>
      </c>
      <c r="O233" t="str">
        <f>IF('01 Program Profile'!$E$5="","",IFERROR(INDEX($B$5:$B$960,MATCH(0,INDEX(COUNTIF($O$4:O232,$B$5:$B$960)+($A$5:$A$960&lt;&gt;'01 Program Profile'!$E$5)+($B$5:$B$960=""),0),0)),""))</f>
        <v/>
      </c>
      <c r="P233" t="str">
        <f>IFERROR(INDEX($A$5:$A$960,MATCH(0,INDEX(COUNTIF($P$4:P232,$A$5:$A$960)+($A$5:$A$960=""),0),0)),"")</f>
        <v/>
      </c>
    </row>
    <row r="234" spans="1:16" ht="18.75">
      <c r="A234" s="74" t="s">
        <v>576</v>
      </c>
      <c r="B234" s="20" t="s">
        <v>439</v>
      </c>
      <c r="C234" s="20" t="s">
        <v>59</v>
      </c>
      <c r="D234" s="20" t="s">
        <v>651</v>
      </c>
      <c r="E234" s="20" t="s">
        <v>177</v>
      </c>
      <c r="F234" s="20" t="s">
        <v>178</v>
      </c>
      <c r="G234" s="75">
        <v>45931</v>
      </c>
      <c r="H234" s="75">
        <v>46660</v>
      </c>
      <c r="I234" s="76" t="s">
        <v>260</v>
      </c>
      <c r="J234" s="77" t="s">
        <v>652</v>
      </c>
      <c r="L234" t="str">
        <f>IF(OR('01 Program Profile'!$E$5="",'01 Program Profile'!$E$6="",'01 Program Profile'!$E$7="",'01 Program Profile'!$E$8=""),"",IFERROR(INDEX($E$5:$E$960,MATCH(0,INDEX(COUNTIF($L$4:L233,$E$5:$E$960)+($A$5:$A$960&lt;&gt;'01 Program Profile'!$E$5)+($B$5:$B$960&lt;&gt;'01 Program Profile'!$E$6)+($C$5:$C$960&lt;&gt;'01 Program Profile'!$E$7)+($D$5:$D$960&lt;&gt;'01 Program Profile'!$E$8)+($E$5:$E$960=""),0),0)),""))</f>
        <v/>
      </c>
      <c r="M234" t="str">
        <f>IF(OR('01 Program Profile'!$E$5="",'01 Program Profile'!$E$6="",'01 Program Profile'!$E$7=""),"",IFERROR(INDEX($D$5:$D$960,MATCH(0,INDEX(COUNTIF($M$4:M233,$D$5:$D$960)+($A$5:$A$960&lt;&gt;'01 Program Profile'!$E$5)+($B$5:$B$960&lt;&gt;'01 Program Profile'!$E$6)+($C$5:$C$960&lt;&gt;'01 Program Profile'!$E$7)+($D$5:$D$960=""),0),0)),""))</f>
        <v/>
      </c>
      <c r="N234" t="str">
        <f>IF(OR('01 Program Profile'!$E$5="",'01 Program Profile'!$E$6=""),"",IFERROR(INDEX($C$5:$C$960,MATCH(0,INDEX(COUNTIF($N$4:N233,$C$5:$C$960)+($A$5:$A$960&lt;&gt;'01 Program Profile'!$E$5)+($B$5:$B$960&lt;&gt;'01 Program Profile'!$E$6)+($C$5:$C$960=""),0),0)),""))</f>
        <v/>
      </c>
      <c r="O234" t="str">
        <f>IF('01 Program Profile'!$E$5="","",IFERROR(INDEX($B$5:$B$960,MATCH(0,INDEX(COUNTIF($O$4:O233,$B$5:$B$960)+($A$5:$A$960&lt;&gt;'01 Program Profile'!$E$5)+($B$5:$B$960=""),0),0)),""))</f>
        <v/>
      </c>
      <c r="P234" t="str">
        <f>IFERROR(INDEX($A$5:$A$960,MATCH(0,INDEX(COUNTIF($P$4:P233,$A$5:$A$960)+($A$5:$A$960=""),0),0)),"")</f>
        <v/>
      </c>
    </row>
    <row r="235" spans="1:16" ht="18.75">
      <c r="A235" s="74" t="s">
        <v>576</v>
      </c>
      <c r="B235" s="20" t="s">
        <v>439</v>
      </c>
      <c r="C235" s="20" t="s">
        <v>59</v>
      </c>
      <c r="D235" s="20" t="s">
        <v>653</v>
      </c>
      <c r="E235" s="20" t="s">
        <v>177</v>
      </c>
      <c r="F235" s="20" t="s">
        <v>178</v>
      </c>
      <c r="G235" s="75">
        <v>45931</v>
      </c>
      <c r="H235" s="75">
        <v>46660</v>
      </c>
      <c r="I235" s="76" t="s">
        <v>260</v>
      </c>
      <c r="J235" s="77" t="s">
        <v>654</v>
      </c>
      <c r="L235" t="str">
        <f>IF(OR('01 Program Profile'!$E$5="",'01 Program Profile'!$E$6="",'01 Program Profile'!$E$7="",'01 Program Profile'!$E$8=""),"",IFERROR(INDEX($E$5:$E$960,MATCH(0,INDEX(COUNTIF($L$4:L234,$E$5:$E$960)+($A$5:$A$960&lt;&gt;'01 Program Profile'!$E$5)+($B$5:$B$960&lt;&gt;'01 Program Profile'!$E$6)+($C$5:$C$960&lt;&gt;'01 Program Profile'!$E$7)+($D$5:$D$960&lt;&gt;'01 Program Profile'!$E$8)+($E$5:$E$960=""),0),0)),""))</f>
        <v/>
      </c>
      <c r="M235" t="str">
        <f>IF(OR('01 Program Profile'!$E$5="",'01 Program Profile'!$E$6="",'01 Program Profile'!$E$7=""),"",IFERROR(INDEX($D$5:$D$960,MATCH(0,INDEX(COUNTIF($M$4:M234,$D$5:$D$960)+($A$5:$A$960&lt;&gt;'01 Program Profile'!$E$5)+($B$5:$B$960&lt;&gt;'01 Program Profile'!$E$6)+($C$5:$C$960&lt;&gt;'01 Program Profile'!$E$7)+($D$5:$D$960=""),0),0)),""))</f>
        <v/>
      </c>
      <c r="N235" t="str">
        <f>IF(OR('01 Program Profile'!$E$5="",'01 Program Profile'!$E$6=""),"",IFERROR(INDEX($C$5:$C$960,MATCH(0,INDEX(COUNTIF($N$4:N234,$C$5:$C$960)+($A$5:$A$960&lt;&gt;'01 Program Profile'!$E$5)+($B$5:$B$960&lt;&gt;'01 Program Profile'!$E$6)+($C$5:$C$960=""),0),0)),""))</f>
        <v/>
      </c>
      <c r="O235" t="str">
        <f>IF('01 Program Profile'!$E$5="","",IFERROR(INDEX($B$5:$B$960,MATCH(0,INDEX(COUNTIF($O$4:O234,$B$5:$B$960)+($A$5:$A$960&lt;&gt;'01 Program Profile'!$E$5)+($B$5:$B$960=""),0),0)),""))</f>
        <v/>
      </c>
      <c r="P235" t="str">
        <f>IFERROR(INDEX($A$5:$A$960,MATCH(0,INDEX(COUNTIF($P$4:P234,$A$5:$A$960)+($A$5:$A$960=""),0),0)),"")</f>
        <v/>
      </c>
    </row>
    <row r="236" spans="1:16" ht="18.75">
      <c r="A236" s="74" t="s">
        <v>576</v>
      </c>
      <c r="B236" s="20" t="s">
        <v>342</v>
      </c>
      <c r="C236" s="20" t="s">
        <v>59</v>
      </c>
      <c r="D236" s="20" t="s">
        <v>655</v>
      </c>
      <c r="E236" s="20" t="s">
        <v>177</v>
      </c>
      <c r="F236" s="20" t="s">
        <v>185</v>
      </c>
      <c r="G236" s="75">
        <v>45505</v>
      </c>
      <c r="H236" s="75">
        <v>46811</v>
      </c>
      <c r="I236" s="76" t="s">
        <v>266</v>
      </c>
      <c r="J236" s="77" t="s">
        <v>656</v>
      </c>
      <c r="L236" t="str">
        <f>IF(OR('01 Program Profile'!$E$5="",'01 Program Profile'!$E$6="",'01 Program Profile'!$E$7="",'01 Program Profile'!$E$8=""),"",IFERROR(INDEX($E$5:$E$960,MATCH(0,INDEX(COUNTIF($L$4:L235,$E$5:$E$960)+($A$5:$A$960&lt;&gt;'01 Program Profile'!$E$5)+($B$5:$B$960&lt;&gt;'01 Program Profile'!$E$6)+($C$5:$C$960&lt;&gt;'01 Program Profile'!$E$7)+($D$5:$D$960&lt;&gt;'01 Program Profile'!$E$8)+($E$5:$E$960=""),0),0)),""))</f>
        <v/>
      </c>
      <c r="M236" t="str">
        <f>IF(OR('01 Program Profile'!$E$5="",'01 Program Profile'!$E$6="",'01 Program Profile'!$E$7=""),"",IFERROR(INDEX($D$5:$D$960,MATCH(0,INDEX(COUNTIF($M$4:M235,$D$5:$D$960)+($A$5:$A$960&lt;&gt;'01 Program Profile'!$E$5)+($B$5:$B$960&lt;&gt;'01 Program Profile'!$E$6)+($C$5:$C$960&lt;&gt;'01 Program Profile'!$E$7)+($D$5:$D$960=""),0),0)),""))</f>
        <v/>
      </c>
      <c r="N236" t="str">
        <f>IF(OR('01 Program Profile'!$E$5="",'01 Program Profile'!$E$6=""),"",IFERROR(INDEX($C$5:$C$960,MATCH(0,INDEX(COUNTIF($N$4:N235,$C$5:$C$960)+($A$5:$A$960&lt;&gt;'01 Program Profile'!$E$5)+($B$5:$B$960&lt;&gt;'01 Program Profile'!$E$6)+($C$5:$C$960=""),0),0)),""))</f>
        <v/>
      </c>
      <c r="O236" t="str">
        <f>IF('01 Program Profile'!$E$5="","",IFERROR(INDEX($B$5:$B$960,MATCH(0,INDEX(COUNTIF($O$4:O235,$B$5:$B$960)+($A$5:$A$960&lt;&gt;'01 Program Profile'!$E$5)+($B$5:$B$960=""),0),0)),""))</f>
        <v/>
      </c>
      <c r="P236" t="str">
        <f>IFERROR(INDEX($A$5:$A$960,MATCH(0,INDEX(COUNTIF($P$4:P235,$A$5:$A$960)+($A$5:$A$960=""),0),0)),"")</f>
        <v/>
      </c>
    </row>
    <row r="237" spans="1:16" ht="18.75">
      <c r="A237" s="74" t="s">
        <v>576</v>
      </c>
      <c r="B237" s="20" t="s">
        <v>657</v>
      </c>
      <c r="C237" s="20" t="s">
        <v>578</v>
      </c>
      <c r="D237" s="20" t="s">
        <v>658</v>
      </c>
      <c r="E237" s="20" t="s">
        <v>177</v>
      </c>
      <c r="F237" s="20" t="s">
        <v>185</v>
      </c>
      <c r="G237" s="75">
        <v>45047</v>
      </c>
      <c r="H237" s="75">
        <v>46873</v>
      </c>
      <c r="I237" s="76" t="s">
        <v>179</v>
      </c>
      <c r="J237" s="77" t="s">
        <v>659</v>
      </c>
      <c r="L237" t="str">
        <f>IF(OR('01 Program Profile'!$E$5="",'01 Program Profile'!$E$6="",'01 Program Profile'!$E$7="",'01 Program Profile'!$E$8=""),"",IFERROR(INDEX($E$5:$E$960,MATCH(0,INDEX(COUNTIF($L$4:L236,$E$5:$E$960)+($A$5:$A$960&lt;&gt;'01 Program Profile'!$E$5)+($B$5:$B$960&lt;&gt;'01 Program Profile'!$E$6)+($C$5:$C$960&lt;&gt;'01 Program Profile'!$E$7)+($D$5:$D$960&lt;&gt;'01 Program Profile'!$E$8)+($E$5:$E$960=""),0),0)),""))</f>
        <v/>
      </c>
      <c r="M237" t="str">
        <f>IF(OR('01 Program Profile'!$E$5="",'01 Program Profile'!$E$6="",'01 Program Profile'!$E$7=""),"",IFERROR(INDEX($D$5:$D$960,MATCH(0,INDEX(COUNTIF($M$4:M236,$D$5:$D$960)+($A$5:$A$960&lt;&gt;'01 Program Profile'!$E$5)+($B$5:$B$960&lt;&gt;'01 Program Profile'!$E$6)+($C$5:$C$960&lt;&gt;'01 Program Profile'!$E$7)+($D$5:$D$960=""),0),0)),""))</f>
        <v/>
      </c>
      <c r="N237" t="str">
        <f>IF(OR('01 Program Profile'!$E$5="",'01 Program Profile'!$E$6=""),"",IFERROR(INDEX($C$5:$C$960,MATCH(0,INDEX(COUNTIF($N$4:N236,$C$5:$C$960)+($A$5:$A$960&lt;&gt;'01 Program Profile'!$E$5)+($B$5:$B$960&lt;&gt;'01 Program Profile'!$E$6)+($C$5:$C$960=""),0),0)),""))</f>
        <v/>
      </c>
      <c r="O237" t="str">
        <f>IF('01 Program Profile'!$E$5="","",IFERROR(INDEX($B$5:$B$960,MATCH(0,INDEX(COUNTIF($O$4:O236,$B$5:$B$960)+($A$5:$A$960&lt;&gt;'01 Program Profile'!$E$5)+($B$5:$B$960=""),0),0)),""))</f>
        <v/>
      </c>
      <c r="P237" t="str">
        <f>IFERROR(INDEX($A$5:$A$960,MATCH(0,INDEX(COUNTIF($P$4:P236,$A$5:$A$960)+($A$5:$A$960=""),0),0)),"")</f>
        <v/>
      </c>
    </row>
    <row r="238" spans="1:16" ht="18.75">
      <c r="A238" s="74" t="s">
        <v>660</v>
      </c>
      <c r="B238" s="20" t="s">
        <v>376</v>
      </c>
      <c r="C238" s="20" t="s">
        <v>59</v>
      </c>
      <c r="D238" s="20" t="s">
        <v>494</v>
      </c>
      <c r="E238" s="20" t="s">
        <v>177</v>
      </c>
      <c r="F238" s="20" t="s">
        <v>178</v>
      </c>
      <c r="G238" s="75">
        <v>45748</v>
      </c>
      <c r="H238" s="75">
        <v>46476</v>
      </c>
      <c r="I238" s="76" t="s">
        <v>197</v>
      </c>
      <c r="J238" s="77" t="s">
        <v>661</v>
      </c>
      <c r="L238" t="str">
        <f>IF(OR('01 Program Profile'!$E$5="",'01 Program Profile'!$E$6="",'01 Program Profile'!$E$7="",'01 Program Profile'!$E$8=""),"",IFERROR(INDEX($E$5:$E$960,MATCH(0,INDEX(COUNTIF($L$4:L237,$E$5:$E$960)+($A$5:$A$960&lt;&gt;'01 Program Profile'!$E$5)+($B$5:$B$960&lt;&gt;'01 Program Profile'!$E$6)+($C$5:$C$960&lt;&gt;'01 Program Profile'!$E$7)+($D$5:$D$960&lt;&gt;'01 Program Profile'!$E$8)+($E$5:$E$960=""),0),0)),""))</f>
        <v/>
      </c>
      <c r="M238" t="str">
        <f>IF(OR('01 Program Profile'!$E$5="",'01 Program Profile'!$E$6="",'01 Program Profile'!$E$7=""),"",IFERROR(INDEX($D$5:$D$960,MATCH(0,INDEX(COUNTIF($M$4:M237,$D$5:$D$960)+($A$5:$A$960&lt;&gt;'01 Program Profile'!$E$5)+($B$5:$B$960&lt;&gt;'01 Program Profile'!$E$6)+($C$5:$C$960&lt;&gt;'01 Program Profile'!$E$7)+($D$5:$D$960=""),0),0)),""))</f>
        <v/>
      </c>
      <c r="N238" t="str">
        <f>IF(OR('01 Program Profile'!$E$5="",'01 Program Profile'!$E$6=""),"",IFERROR(INDEX($C$5:$C$960,MATCH(0,INDEX(COUNTIF($N$4:N237,$C$5:$C$960)+($A$5:$A$960&lt;&gt;'01 Program Profile'!$E$5)+($B$5:$B$960&lt;&gt;'01 Program Profile'!$E$6)+($C$5:$C$960=""),0),0)),""))</f>
        <v/>
      </c>
      <c r="O238" t="str">
        <f>IF('01 Program Profile'!$E$5="","",IFERROR(INDEX($B$5:$B$960,MATCH(0,INDEX(COUNTIF($O$4:O237,$B$5:$B$960)+($A$5:$A$960&lt;&gt;'01 Program Profile'!$E$5)+($B$5:$B$960=""),0),0)),""))</f>
        <v/>
      </c>
      <c r="P238" t="str">
        <f>IFERROR(INDEX($A$5:$A$960,MATCH(0,INDEX(COUNTIF($P$4:P237,$A$5:$A$960)+($A$5:$A$960=""),0),0)),"")</f>
        <v/>
      </c>
    </row>
    <row r="239" spans="1:16" ht="18.75">
      <c r="A239" s="74" t="s">
        <v>660</v>
      </c>
      <c r="B239" s="20" t="s">
        <v>376</v>
      </c>
      <c r="C239" s="20" t="s">
        <v>59</v>
      </c>
      <c r="D239" s="20" t="s">
        <v>358</v>
      </c>
      <c r="E239" s="20" t="s">
        <v>177</v>
      </c>
      <c r="F239" s="20" t="s">
        <v>178</v>
      </c>
      <c r="G239" s="75">
        <v>45748</v>
      </c>
      <c r="H239" s="75">
        <v>46476</v>
      </c>
      <c r="I239" s="76" t="s">
        <v>197</v>
      </c>
      <c r="J239" s="77" t="s">
        <v>662</v>
      </c>
      <c r="L239" t="str">
        <f>IF(OR('01 Program Profile'!$E$5="",'01 Program Profile'!$E$6="",'01 Program Profile'!$E$7="",'01 Program Profile'!$E$8=""),"",IFERROR(INDEX($E$5:$E$960,MATCH(0,INDEX(COUNTIF($L$4:L238,$E$5:$E$960)+($A$5:$A$960&lt;&gt;'01 Program Profile'!$E$5)+($B$5:$B$960&lt;&gt;'01 Program Profile'!$E$6)+($C$5:$C$960&lt;&gt;'01 Program Profile'!$E$7)+($D$5:$D$960&lt;&gt;'01 Program Profile'!$E$8)+($E$5:$E$960=""),0),0)),""))</f>
        <v/>
      </c>
      <c r="M239" t="str">
        <f>IF(OR('01 Program Profile'!$E$5="",'01 Program Profile'!$E$6="",'01 Program Profile'!$E$7=""),"",IFERROR(INDEX($D$5:$D$960,MATCH(0,INDEX(COUNTIF($M$4:M238,$D$5:$D$960)+($A$5:$A$960&lt;&gt;'01 Program Profile'!$E$5)+($B$5:$B$960&lt;&gt;'01 Program Profile'!$E$6)+($C$5:$C$960&lt;&gt;'01 Program Profile'!$E$7)+($D$5:$D$960=""),0),0)),""))</f>
        <v/>
      </c>
      <c r="N239" t="str">
        <f>IF(OR('01 Program Profile'!$E$5="",'01 Program Profile'!$E$6=""),"",IFERROR(INDEX($C$5:$C$960,MATCH(0,INDEX(COUNTIF($N$4:N238,$C$5:$C$960)+($A$5:$A$960&lt;&gt;'01 Program Profile'!$E$5)+($B$5:$B$960&lt;&gt;'01 Program Profile'!$E$6)+($C$5:$C$960=""),0),0)),""))</f>
        <v/>
      </c>
      <c r="O239" t="str">
        <f>IF('01 Program Profile'!$E$5="","",IFERROR(INDEX($B$5:$B$960,MATCH(0,INDEX(COUNTIF($O$4:O238,$B$5:$B$960)+($A$5:$A$960&lt;&gt;'01 Program Profile'!$E$5)+($B$5:$B$960=""),0),0)),""))</f>
        <v/>
      </c>
      <c r="P239" t="str">
        <f>IFERROR(INDEX($A$5:$A$960,MATCH(0,INDEX(COUNTIF($P$4:P238,$A$5:$A$960)+($A$5:$A$960=""),0),0)),"")</f>
        <v/>
      </c>
    </row>
    <row r="240" spans="1:16" ht="18.75">
      <c r="A240" s="74" t="s">
        <v>660</v>
      </c>
      <c r="B240" s="20" t="s">
        <v>376</v>
      </c>
      <c r="C240" s="20" t="s">
        <v>59</v>
      </c>
      <c r="D240" s="20" t="s">
        <v>503</v>
      </c>
      <c r="E240" s="20" t="s">
        <v>177</v>
      </c>
      <c r="F240" s="20" t="s">
        <v>178</v>
      </c>
      <c r="G240" s="75">
        <v>45748</v>
      </c>
      <c r="H240" s="75">
        <v>46476</v>
      </c>
      <c r="I240" s="76" t="s">
        <v>197</v>
      </c>
      <c r="J240" s="77" t="s">
        <v>663</v>
      </c>
      <c r="L240" t="str">
        <f>IF(OR('01 Program Profile'!$E$5="",'01 Program Profile'!$E$6="",'01 Program Profile'!$E$7="",'01 Program Profile'!$E$8=""),"",IFERROR(INDEX($E$5:$E$960,MATCH(0,INDEX(COUNTIF($L$4:L239,$E$5:$E$960)+($A$5:$A$960&lt;&gt;'01 Program Profile'!$E$5)+($B$5:$B$960&lt;&gt;'01 Program Profile'!$E$6)+($C$5:$C$960&lt;&gt;'01 Program Profile'!$E$7)+($D$5:$D$960&lt;&gt;'01 Program Profile'!$E$8)+($E$5:$E$960=""),0),0)),""))</f>
        <v/>
      </c>
      <c r="M240" t="str">
        <f>IF(OR('01 Program Profile'!$E$5="",'01 Program Profile'!$E$6="",'01 Program Profile'!$E$7=""),"",IFERROR(INDEX($D$5:$D$960,MATCH(0,INDEX(COUNTIF($M$4:M239,$D$5:$D$960)+($A$5:$A$960&lt;&gt;'01 Program Profile'!$E$5)+($B$5:$B$960&lt;&gt;'01 Program Profile'!$E$6)+($C$5:$C$960&lt;&gt;'01 Program Profile'!$E$7)+($D$5:$D$960=""),0),0)),""))</f>
        <v/>
      </c>
      <c r="N240" t="str">
        <f>IF(OR('01 Program Profile'!$E$5="",'01 Program Profile'!$E$6=""),"",IFERROR(INDEX($C$5:$C$960,MATCH(0,INDEX(COUNTIF($N$4:N239,$C$5:$C$960)+($A$5:$A$960&lt;&gt;'01 Program Profile'!$E$5)+($B$5:$B$960&lt;&gt;'01 Program Profile'!$E$6)+($C$5:$C$960=""),0),0)),""))</f>
        <v/>
      </c>
      <c r="O240" t="str">
        <f>IF('01 Program Profile'!$E$5="","",IFERROR(INDEX($B$5:$B$960,MATCH(0,INDEX(COUNTIF($O$4:O239,$B$5:$B$960)+($A$5:$A$960&lt;&gt;'01 Program Profile'!$E$5)+($B$5:$B$960=""),0),0)),""))</f>
        <v/>
      </c>
      <c r="P240" t="str">
        <f>IFERROR(INDEX($A$5:$A$960,MATCH(0,INDEX(COUNTIF($P$4:P239,$A$5:$A$960)+($A$5:$A$960=""),0),0)),"")</f>
        <v/>
      </c>
    </row>
    <row r="241" spans="1:16" ht="18.75">
      <c r="A241" s="74" t="s">
        <v>660</v>
      </c>
      <c r="B241" s="20" t="s">
        <v>376</v>
      </c>
      <c r="C241" s="20" t="s">
        <v>181</v>
      </c>
      <c r="D241" s="20" t="s">
        <v>664</v>
      </c>
      <c r="E241" s="20" t="s">
        <v>177</v>
      </c>
      <c r="F241" s="20" t="s">
        <v>178</v>
      </c>
      <c r="G241" s="75">
        <v>45748</v>
      </c>
      <c r="H241" s="75">
        <v>46476</v>
      </c>
      <c r="I241" s="76" t="s">
        <v>197</v>
      </c>
      <c r="J241" s="77" t="s">
        <v>665</v>
      </c>
      <c r="L241" t="str">
        <f>IF(OR('01 Program Profile'!$E$5="",'01 Program Profile'!$E$6="",'01 Program Profile'!$E$7="",'01 Program Profile'!$E$8=""),"",IFERROR(INDEX($E$5:$E$960,MATCH(0,INDEX(COUNTIF($L$4:L240,$E$5:$E$960)+($A$5:$A$960&lt;&gt;'01 Program Profile'!$E$5)+($B$5:$B$960&lt;&gt;'01 Program Profile'!$E$6)+($C$5:$C$960&lt;&gt;'01 Program Profile'!$E$7)+($D$5:$D$960&lt;&gt;'01 Program Profile'!$E$8)+($E$5:$E$960=""),0),0)),""))</f>
        <v/>
      </c>
      <c r="M241" t="str">
        <f>IF(OR('01 Program Profile'!$E$5="",'01 Program Profile'!$E$6="",'01 Program Profile'!$E$7=""),"",IFERROR(INDEX($D$5:$D$960,MATCH(0,INDEX(COUNTIF($M$4:M240,$D$5:$D$960)+($A$5:$A$960&lt;&gt;'01 Program Profile'!$E$5)+($B$5:$B$960&lt;&gt;'01 Program Profile'!$E$6)+($C$5:$C$960&lt;&gt;'01 Program Profile'!$E$7)+($D$5:$D$960=""),0),0)),""))</f>
        <v/>
      </c>
      <c r="N241" t="str">
        <f>IF(OR('01 Program Profile'!$E$5="",'01 Program Profile'!$E$6=""),"",IFERROR(INDEX($C$5:$C$960,MATCH(0,INDEX(COUNTIF($N$4:N240,$C$5:$C$960)+($A$5:$A$960&lt;&gt;'01 Program Profile'!$E$5)+($B$5:$B$960&lt;&gt;'01 Program Profile'!$E$6)+($C$5:$C$960=""),0),0)),""))</f>
        <v/>
      </c>
      <c r="O241" t="str">
        <f>IF('01 Program Profile'!$E$5="","",IFERROR(INDEX($B$5:$B$960,MATCH(0,INDEX(COUNTIF($O$4:O240,$B$5:$B$960)+($A$5:$A$960&lt;&gt;'01 Program Profile'!$E$5)+($B$5:$B$960=""),0),0)),""))</f>
        <v/>
      </c>
      <c r="P241" t="str">
        <f>IFERROR(INDEX($A$5:$A$960,MATCH(0,INDEX(COUNTIF($P$4:P240,$A$5:$A$960)+($A$5:$A$960=""),0),0)),"")</f>
        <v/>
      </c>
    </row>
    <row r="242" spans="1:16" ht="18.75">
      <c r="A242" s="74" t="s">
        <v>660</v>
      </c>
      <c r="B242" s="20" t="s">
        <v>666</v>
      </c>
      <c r="C242" s="20" t="s">
        <v>59</v>
      </c>
      <c r="D242" s="20" t="s">
        <v>239</v>
      </c>
      <c r="E242" s="20" t="s">
        <v>177</v>
      </c>
      <c r="F242" s="20" t="s">
        <v>178</v>
      </c>
      <c r="G242" s="75">
        <v>45717</v>
      </c>
      <c r="H242" s="75">
        <v>46446</v>
      </c>
      <c r="I242" s="76" t="s">
        <v>179</v>
      </c>
      <c r="J242" s="77" t="s">
        <v>667</v>
      </c>
      <c r="L242" t="str">
        <f>IF(OR('01 Program Profile'!$E$5="",'01 Program Profile'!$E$6="",'01 Program Profile'!$E$7="",'01 Program Profile'!$E$8=""),"",IFERROR(INDEX($E$5:$E$960,MATCH(0,INDEX(COUNTIF($L$4:L241,$E$5:$E$960)+($A$5:$A$960&lt;&gt;'01 Program Profile'!$E$5)+($B$5:$B$960&lt;&gt;'01 Program Profile'!$E$6)+($C$5:$C$960&lt;&gt;'01 Program Profile'!$E$7)+($D$5:$D$960&lt;&gt;'01 Program Profile'!$E$8)+($E$5:$E$960=""),0),0)),""))</f>
        <v/>
      </c>
      <c r="M242" t="str">
        <f>IF(OR('01 Program Profile'!$E$5="",'01 Program Profile'!$E$6="",'01 Program Profile'!$E$7=""),"",IFERROR(INDEX($D$5:$D$960,MATCH(0,INDEX(COUNTIF($M$4:M241,$D$5:$D$960)+($A$5:$A$960&lt;&gt;'01 Program Profile'!$E$5)+($B$5:$B$960&lt;&gt;'01 Program Profile'!$E$6)+($C$5:$C$960&lt;&gt;'01 Program Profile'!$E$7)+($D$5:$D$960=""),0),0)),""))</f>
        <v/>
      </c>
      <c r="N242" t="str">
        <f>IF(OR('01 Program Profile'!$E$5="",'01 Program Profile'!$E$6=""),"",IFERROR(INDEX($C$5:$C$960,MATCH(0,INDEX(COUNTIF($N$4:N241,$C$5:$C$960)+($A$5:$A$960&lt;&gt;'01 Program Profile'!$E$5)+($B$5:$B$960&lt;&gt;'01 Program Profile'!$E$6)+($C$5:$C$960=""),0),0)),""))</f>
        <v/>
      </c>
      <c r="O242" t="str">
        <f>IF('01 Program Profile'!$E$5="","",IFERROR(INDEX($B$5:$B$960,MATCH(0,INDEX(COUNTIF($O$4:O241,$B$5:$B$960)+($A$5:$A$960&lt;&gt;'01 Program Profile'!$E$5)+($B$5:$B$960=""),0),0)),""))</f>
        <v/>
      </c>
      <c r="P242" t="str">
        <f>IFERROR(INDEX($A$5:$A$960,MATCH(0,INDEX(COUNTIF($P$4:P241,$A$5:$A$960)+($A$5:$A$960=""),0),0)),"")</f>
        <v/>
      </c>
    </row>
    <row r="243" spans="1:16" ht="18.75">
      <c r="A243" s="74" t="s">
        <v>660</v>
      </c>
      <c r="B243" s="20" t="s">
        <v>283</v>
      </c>
      <c r="C243" s="20" t="s">
        <v>181</v>
      </c>
      <c r="D243" s="20" t="s">
        <v>668</v>
      </c>
      <c r="E243" s="20" t="s">
        <v>177</v>
      </c>
      <c r="F243" s="20" t="s">
        <v>185</v>
      </c>
      <c r="G243" s="75">
        <v>45748</v>
      </c>
      <c r="H243" s="75">
        <v>47572</v>
      </c>
      <c r="I243" s="76" t="s">
        <v>197</v>
      </c>
      <c r="J243" s="77" t="s">
        <v>669</v>
      </c>
      <c r="L243" t="str">
        <f>IF(OR('01 Program Profile'!$E$5="",'01 Program Profile'!$E$6="",'01 Program Profile'!$E$7="",'01 Program Profile'!$E$8=""),"",IFERROR(INDEX($E$5:$E$960,MATCH(0,INDEX(COUNTIF($L$4:L242,$E$5:$E$960)+($A$5:$A$960&lt;&gt;'01 Program Profile'!$E$5)+($B$5:$B$960&lt;&gt;'01 Program Profile'!$E$6)+($C$5:$C$960&lt;&gt;'01 Program Profile'!$E$7)+($D$5:$D$960&lt;&gt;'01 Program Profile'!$E$8)+($E$5:$E$960=""),0),0)),""))</f>
        <v/>
      </c>
      <c r="M243" t="str">
        <f>IF(OR('01 Program Profile'!$E$5="",'01 Program Profile'!$E$6="",'01 Program Profile'!$E$7=""),"",IFERROR(INDEX($D$5:$D$960,MATCH(0,INDEX(COUNTIF($M$4:M242,$D$5:$D$960)+($A$5:$A$960&lt;&gt;'01 Program Profile'!$E$5)+($B$5:$B$960&lt;&gt;'01 Program Profile'!$E$6)+($C$5:$C$960&lt;&gt;'01 Program Profile'!$E$7)+($D$5:$D$960=""),0),0)),""))</f>
        <v/>
      </c>
      <c r="N243" t="str">
        <f>IF(OR('01 Program Profile'!$E$5="",'01 Program Profile'!$E$6=""),"",IFERROR(INDEX($C$5:$C$960,MATCH(0,INDEX(COUNTIF($N$4:N242,$C$5:$C$960)+($A$5:$A$960&lt;&gt;'01 Program Profile'!$E$5)+($B$5:$B$960&lt;&gt;'01 Program Profile'!$E$6)+($C$5:$C$960=""),0),0)),""))</f>
        <v/>
      </c>
      <c r="O243" t="str">
        <f>IF('01 Program Profile'!$E$5="","",IFERROR(INDEX($B$5:$B$960,MATCH(0,INDEX(COUNTIF($O$4:O242,$B$5:$B$960)+($A$5:$A$960&lt;&gt;'01 Program Profile'!$E$5)+($B$5:$B$960=""),0),0)),""))</f>
        <v/>
      </c>
      <c r="P243" t="str">
        <f>IFERROR(INDEX($A$5:$A$960,MATCH(0,INDEX(COUNTIF($P$4:P242,$A$5:$A$960)+($A$5:$A$960=""),0),0)),"")</f>
        <v/>
      </c>
    </row>
    <row r="244" spans="1:16" ht="18.75">
      <c r="A244" s="74" t="s">
        <v>660</v>
      </c>
      <c r="B244" s="20" t="s">
        <v>283</v>
      </c>
      <c r="C244" s="20" t="s">
        <v>181</v>
      </c>
      <c r="D244" s="20" t="s">
        <v>670</v>
      </c>
      <c r="E244" s="20" t="s">
        <v>177</v>
      </c>
      <c r="F244" s="20" t="s">
        <v>185</v>
      </c>
      <c r="G244" s="75">
        <v>45748</v>
      </c>
      <c r="H244" s="75">
        <v>47572</v>
      </c>
      <c r="I244" s="76" t="s">
        <v>197</v>
      </c>
      <c r="J244" s="77" t="s">
        <v>671</v>
      </c>
      <c r="L244" t="str">
        <f>IF(OR('01 Program Profile'!$E$5="",'01 Program Profile'!$E$6="",'01 Program Profile'!$E$7="",'01 Program Profile'!$E$8=""),"",IFERROR(INDEX($E$5:$E$960,MATCH(0,INDEX(COUNTIF($L$4:L243,$E$5:$E$960)+($A$5:$A$960&lt;&gt;'01 Program Profile'!$E$5)+($B$5:$B$960&lt;&gt;'01 Program Profile'!$E$6)+($C$5:$C$960&lt;&gt;'01 Program Profile'!$E$7)+($D$5:$D$960&lt;&gt;'01 Program Profile'!$E$8)+($E$5:$E$960=""),0),0)),""))</f>
        <v/>
      </c>
      <c r="M244" t="str">
        <f>IF(OR('01 Program Profile'!$E$5="",'01 Program Profile'!$E$6="",'01 Program Profile'!$E$7=""),"",IFERROR(INDEX($D$5:$D$960,MATCH(0,INDEX(COUNTIF($M$4:M243,$D$5:$D$960)+($A$5:$A$960&lt;&gt;'01 Program Profile'!$E$5)+($B$5:$B$960&lt;&gt;'01 Program Profile'!$E$6)+($C$5:$C$960&lt;&gt;'01 Program Profile'!$E$7)+($D$5:$D$960=""),0),0)),""))</f>
        <v/>
      </c>
      <c r="N244" t="str">
        <f>IF(OR('01 Program Profile'!$E$5="",'01 Program Profile'!$E$6=""),"",IFERROR(INDEX($C$5:$C$960,MATCH(0,INDEX(COUNTIF($N$4:N243,$C$5:$C$960)+($A$5:$A$960&lt;&gt;'01 Program Profile'!$E$5)+($B$5:$B$960&lt;&gt;'01 Program Profile'!$E$6)+($C$5:$C$960=""),0),0)),""))</f>
        <v/>
      </c>
      <c r="O244" t="str">
        <f>IF('01 Program Profile'!$E$5="","",IFERROR(INDEX($B$5:$B$960,MATCH(0,INDEX(COUNTIF($O$4:O243,$B$5:$B$960)+($A$5:$A$960&lt;&gt;'01 Program Profile'!$E$5)+($B$5:$B$960=""),0),0)),""))</f>
        <v/>
      </c>
      <c r="P244" t="str">
        <f>IFERROR(INDEX($A$5:$A$960,MATCH(0,INDEX(COUNTIF($P$4:P243,$A$5:$A$960)+($A$5:$A$960=""),0),0)),"")</f>
        <v/>
      </c>
    </row>
    <row r="245" spans="1:16" ht="18.75">
      <c r="A245" s="74" t="s">
        <v>660</v>
      </c>
      <c r="B245" s="20" t="s">
        <v>283</v>
      </c>
      <c r="C245" s="20" t="s">
        <v>181</v>
      </c>
      <c r="D245" s="20" t="s">
        <v>672</v>
      </c>
      <c r="E245" s="20" t="s">
        <v>177</v>
      </c>
      <c r="F245" s="20" t="s">
        <v>178</v>
      </c>
      <c r="G245" s="75">
        <v>45748</v>
      </c>
      <c r="H245" s="75">
        <v>46476</v>
      </c>
      <c r="I245" s="76" t="s">
        <v>197</v>
      </c>
      <c r="J245" s="77" t="s">
        <v>673</v>
      </c>
      <c r="L245" t="str">
        <f>IF(OR('01 Program Profile'!$E$5="",'01 Program Profile'!$E$6="",'01 Program Profile'!$E$7="",'01 Program Profile'!$E$8=""),"",IFERROR(INDEX($E$5:$E$960,MATCH(0,INDEX(COUNTIF($L$4:L244,$E$5:$E$960)+($A$5:$A$960&lt;&gt;'01 Program Profile'!$E$5)+($B$5:$B$960&lt;&gt;'01 Program Profile'!$E$6)+($C$5:$C$960&lt;&gt;'01 Program Profile'!$E$7)+($D$5:$D$960&lt;&gt;'01 Program Profile'!$E$8)+($E$5:$E$960=""),0),0)),""))</f>
        <v/>
      </c>
      <c r="M245" t="str">
        <f>IF(OR('01 Program Profile'!$E$5="",'01 Program Profile'!$E$6="",'01 Program Profile'!$E$7=""),"",IFERROR(INDEX($D$5:$D$960,MATCH(0,INDEX(COUNTIF($M$4:M244,$D$5:$D$960)+($A$5:$A$960&lt;&gt;'01 Program Profile'!$E$5)+($B$5:$B$960&lt;&gt;'01 Program Profile'!$E$6)+($C$5:$C$960&lt;&gt;'01 Program Profile'!$E$7)+($D$5:$D$960=""),0),0)),""))</f>
        <v/>
      </c>
      <c r="N245" t="str">
        <f>IF(OR('01 Program Profile'!$E$5="",'01 Program Profile'!$E$6=""),"",IFERROR(INDEX($C$5:$C$960,MATCH(0,INDEX(COUNTIF($N$4:N244,$C$5:$C$960)+($A$5:$A$960&lt;&gt;'01 Program Profile'!$E$5)+($B$5:$B$960&lt;&gt;'01 Program Profile'!$E$6)+($C$5:$C$960=""),0),0)),""))</f>
        <v/>
      </c>
      <c r="O245" t="str">
        <f>IF('01 Program Profile'!$E$5="","",IFERROR(INDEX($B$5:$B$960,MATCH(0,INDEX(COUNTIF($O$4:O244,$B$5:$B$960)+($A$5:$A$960&lt;&gt;'01 Program Profile'!$E$5)+($B$5:$B$960=""),0),0)),""))</f>
        <v/>
      </c>
      <c r="P245" t="str">
        <f>IFERROR(INDEX($A$5:$A$960,MATCH(0,INDEX(COUNTIF($P$4:P244,$A$5:$A$960)+($A$5:$A$960=""),0),0)),"")</f>
        <v/>
      </c>
    </row>
    <row r="246" spans="1:16" ht="18.75">
      <c r="A246" s="74" t="s">
        <v>660</v>
      </c>
      <c r="B246" s="20" t="s">
        <v>283</v>
      </c>
      <c r="C246" s="20" t="s">
        <v>181</v>
      </c>
      <c r="D246" s="20" t="s">
        <v>674</v>
      </c>
      <c r="E246" s="20" t="s">
        <v>177</v>
      </c>
      <c r="F246" s="20" t="s">
        <v>178</v>
      </c>
      <c r="G246" s="75">
        <v>45748</v>
      </c>
      <c r="H246" s="75">
        <v>46476</v>
      </c>
      <c r="I246" s="76" t="s">
        <v>197</v>
      </c>
      <c r="J246" s="77" t="s">
        <v>675</v>
      </c>
      <c r="L246" t="str">
        <f>IF(OR('01 Program Profile'!$E$5="",'01 Program Profile'!$E$6="",'01 Program Profile'!$E$7="",'01 Program Profile'!$E$8=""),"",IFERROR(INDEX($E$5:$E$960,MATCH(0,INDEX(COUNTIF($L$4:L245,$E$5:$E$960)+($A$5:$A$960&lt;&gt;'01 Program Profile'!$E$5)+($B$5:$B$960&lt;&gt;'01 Program Profile'!$E$6)+($C$5:$C$960&lt;&gt;'01 Program Profile'!$E$7)+($D$5:$D$960&lt;&gt;'01 Program Profile'!$E$8)+($E$5:$E$960=""),0),0)),""))</f>
        <v/>
      </c>
      <c r="M246" t="str">
        <f>IF(OR('01 Program Profile'!$E$5="",'01 Program Profile'!$E$6="",'01 Program Profile'!$E$7=""),"",IFERROR(INDEX($D$5:$D$960,MATCH(0,INDEX(COUNTIF($M$4:M245,$D$5:$D$960)+($A$5:$A$960&lt;&gt;'01 Program Profile'!$E$5)+($B$5:$B$960&lt;&gt;'01 Program Profile'!$E$6)+($C$5:$C$960&lt;&gt;'01 Program Profile'!$E$7)+($D$5:$D$960=""),0),0)),""))</f>
        <v/>
      </c>
      <c r="N246" t="str">
        <f>IF(OR('01 Program Profile'!$E$5="",'01 Program Profile'!$E$6=""),"",IFERROR(INDEX($C$5:$C$960,MATCH(0,INDEX(COUNTIF($N$4:N245,$C$5:$C$960)+($A$5:$A$960&lt;&gt;'01 Program Profile'!$E$5)+($B$5:$B$960&lt;&gt;'01 Program Profile'!$E$6)+($C$5:$C$960=""),0),0)),""))</f>
        <v/>
      </c>
      <c r="O246" t="str">
        <f>IF('01 Program Profile'!$E$5="","",IFERROR(INDEX($B$5:$B$960,MATCH(0,INDEX(COUNTIF($O$4:O245,$B$5:$B$960)+($A$5:$A$960&lt;&gt;'01 Program Profile'!$E$5)+($B$5:$B$960=""),0),0)),""))</f>
        <v/>
      </c>
      <c r="P246" t="str">
        <f>IFERROR(INDEX($A$5:$A$960,MATCH(0,INDEX(COUNTIF($P$4:P245,$A$5:$A$960)+($A$5:$A$960=""),0),0)),"")</f>
        <v/>
      </c>
    </row>
    <row r="247" spans="1:16" ht="18.75">
      <c r="A247" s="74" t="s">
        <v>660</v>
      </c>
      <c r="B247" s="20" t="s">
        <v>676</v>
      </c>
      <c r="C247" s="20" t="s">
        <v>181</v>
      </c>
      <c r="D247" s="20" t="s">
        <v>677</v>
      </c>
      <c r="E247" s="20" t="s">
        <v>177</v>
      </c>
      <c r="F247" s="20" t="s">
        <v>178</v>
      </c>
      <c r="G247" s="75">
        <v>45778</v>
      </c>
      <c r="H247" s="75">
        <v>46507</v>
      </c>
      <c r="I247" s="76" t="s">
        <v>260</v>
      </c>
      <c r="J247" s="77" t="s">
        <v>678</v>
      </c>
      <c r="L247" t="str">
        <f>IF(OR('01 Program Profile'!$E$5="",'01 Program Profile'!$E$6="",'01 Program Profile'!$E$7="",'01 Program Profile'!$E$8=""),"",IFERROR(INDEX($E$5:$E$960,MATCH(0,INDEX(COUNTIF($L$4:L246,$E$5:$E$960)+($A$5:$A$960&lt;&gt;'01 Program Profile'!$E$5)+($B$5:$B$960&lt;&gt;'01 Program Profile'!$E$6)+($C$5:$C$960&lt;&gt;'01 Program Profile'!$E$7)+($D$5:$D$960&lt;&gt;'01 Program Profile'!$E$8)+($E$5:$E$960=""),0),0)),""))</f>
        <v/>
      </c>
      <c r="M247" t="str">
        <f>IF(OR('01 Program Profile'!$E$5="",'01 Program Profile'!$E$6="",'01 Program Profile'!$E$7=""),"",IFERROR(INDEX($D$5:$D$960,MATCH(0,INDEX(COUNTIF($M$4:M246,$D$5:$D$960)+($A$5:$A$960&lt;&gt;'01 Program Profile'!$E$5)+($B$5:$B$960&lt;&gt;'01 Program Profile'!$E$6)+($C$5:$C$960&lt;&gt;'01 Program Profile'!$E$7)+($D$5:$D$960=""),0),0)),""))</f>
        <v/>
      </c>
      <c r="N247" t="str">
        <f>IF(OR('01 Program Profile'!$E$5="",'01 Program Profile'!$E$6=""),"",IFERROR(INDEX($C$5:$C$960,MATCH(0,INDEX(COUNTIF($N$4:N246,$C$5:$C$960)+($A$5:$A$960&lt;&gt;'01 Program Profile'!$E$5)+($B$5:$B$960&lt;&gt;'01 Program Profile'!$E$6)+($C$5:$C$960=""),0),0)),""))</f>
        <v/>
      </c>
      <c r="O247" t="str">
        <f>IF('01 Program Profile'!$E$5="","",IFERROR(INDEX($B$5:$B$960,MATCH(0,INDEX(COUNTIF($O$4:O246,$B$5:$B$960)+($A$5:$A$960&lt;&gt;'01 Program Profile'!$E$5)+($B$5:$B$960=""),0),0)),""))</f>
        <v/>
      </c>
      <c r="P247" t="str">
        <f>IFERROR(INDEX($A$5:$A$960,MATCH(0,INDEX(COUNTIF($P$4:P246,$A$5:$A$960)+($A$5:$A$960=""),0),0)),"")</f>
        <v/>
      </c>
    </row>
    <row r="248" spans="1:16" ht="18.75">
      <c r="A248" s="74" t="s">
        <v>660</v>
      </c>
      <c r="B248" s="20" t="s">
        <v>679</v>
      </c>
      <c r="C248" s="20" t="s">
        <v>59</v>
      </c>
      <c r="D248" s="20" t="s">
        <v>635</v>
      </c>
      <c r="E248" s="20" t="s">
        <v>177</v>
      </c>
      <c r="F248" s="20" t="s">
        <v>185</v>
      </c>
      <c r="G248" s="75">
        <v>45566</v>
      </c>
      <c r="H248" s="75">
        <v>46752</v>
      </c>
      <c r="I248" s="76" t="s">
        <v>266</v>
      </c>
      <c r="J248" s="77" t="s">
        <v>680</v>
      </c>
      <c r="L248" t="str">
        <f>IF(OR('01 Program Profile'!$E$5="",'01 Program Profile'!$E$6="",'01 Program Profile'!$E$7="",'01 Program Profile'!$E$8=""),"",IFERROR(INDEX($E$5:$E$960,MATCH(0,INDEX(COUNTIF($L$4:L247,$E$5:$E$960)+($A$5:$A$960&lt;&gt;'01 Program Profile'!$E$5)+($B$5:$B$960&lt;&gt;'01 Program Profile'!$E$6)+($C$5:$C$960&lt;&gt;'01 Program Profile'!$E$7)+($D$5:$D$960&lt;&gt;'01 Program Profile'!$E$8)+($E$5:$E$960=""),0),0)),""))</f>
        <v/>
      </c>
      <c r="M248" t="str">
        <f>IF(OR('01 Program Profile'!$E$5="",'01 Program Profile'!$E$6="",'01 Program Profile'!$E$7=""),"",IFERROR(INDEX($D$5:$D$960,MATCH(0,INDEX(COUNTIF($M$4:M247,$D$5:$D$960)+($A$5:$A$960&lt;&gt;'01 Program Profile'!$E$5)+($B$5:$B$960&lt;&gt;'01 Program Profile'!$E$6)+($C$5:$C$960&lt;&gt;'01 Program Profile'!$E$7)+($D$5:$D$960=""),0),0)),""))</f>
        <v/>
      </c>
      <c r="N248" t="str">
        <f>IF(OR('01 Program Profile'!$E$5="",'01 Program Profile'!$E$6=""),"",IFERROR(INDEX($C$5:$C$960,MATCH(0,INDEX(COUNTIF($N$4:N247,$C$5:$C$960)+($A$5:$A$960&lt;&gt;'01 Program Profile'!$E$5)+($B$5:$B$960&lt;&gt;'01 Program Profile'!$E$6)+($C$5:$C$960=""),0),0)),""))</f>
        <v/>
      </c>
      <c r="O248" t="str">
        <f>IF('01 Program Profile'!$E$5="","",IFERROR(INDEX($B$5:$B$960,MATCH(0,INDEX(COUNTIF($O$4:O247,$B$5:$B$960)+($A$5:$A$960&lt;&gt;'01 Program Profile'!$E$5)+($B$5:$B$960=""),0),0)),""))</f>
        <v/>
      </c>
      <c r="P248" t="str">
        <f>IFERROR(INDEX($A$5:$A$960,MATCH(0,INDEX(COUNTIF($P$4:P247,$A$5:$A$960)+($A$5:$A$960=""),0),0)),"")</f>
        <v/>
      </c>
    </row>
    <row r="249" spans="1:16" ht="18.75">
      <c r="A249" s="74" t="s">
        <v>660</v>
      </c>
      <c r="B249" s="20" t="s">
        <v>306</v>
      </c>
      <c r="C249" s="20" t="s">
        <v>59</v>
      </c>
      <c r="D249" s="20" t="s">
        <v>307</v>
      </c>
      <c r="E249" s="20" t="s">
        <v>177</v>
      </c>
      <c r="F249" s="20" t="s">
        <v>185</v>
      </c>
      <c r="G249" s="75">
        <v>44682</v>
      </c>
      <c r="H249" s="75">
        <v>46507</v>
      </c>
      <c r="I249" s="76" t="s">
        <v>266</v>
      </c>
      <c r="J249" s="77" t="s">
        <v>681</v>
      </c>
      <c r="L249" t="str">
        <f>IF(OR('01 Program Profile'!$E$5="",'01 Program Profile'!$E$6="",'01 Program Profile'!$E$7="",'01 Program Profile'!$E$8=""),"",IFERROR(INDEX($E$5:$E$960,MATCH(0,INDEX(COUNTIF($L$4:L248,$E$5:$E$960)+($A$5:$A$960&lt;&gt;'01 Program Profile'!$E$5)+($B$5:$B$960&lt;&gt;'01 Program Profile'!$E$6)+($C$5:$C$960&lt;&gt;'01 Program Profile'!$E$7)+($D$5:$D$960&lt;&gt;'01 Program Profile'!$E$8)+($E$5:$E$960=""),0),0)),""))</f>
        <v/>
      </c>
      <c r="M249" t="str">
        <f>IF(OR('01 Program Profile'!$E$5="",'01 Program Profile'!$E$6="",'01 Program Profile'!$E$7=""),"",IFERROR(INDEX($D$5:$D$960,MATCH(0,INDEX(COUNTIF($M$4:M248,$D$5:$D$960)+($A$5:$A$960&lt;&gt;'01 Program Profile'!$E$5)+($B$5:$B$960&lt;&gt;'01 Program Profile'!$E$6)+($C$5:$C$960&lt;&gt;'01 Program Profile'!$E$7)+($D$5:$D$960=""),0),0)),""))</f>
        <v/>
      </c>
      <c r="N249" t="str">
        <f>IF(OR('01 Program Profile'!$E$5="",'01 Program Profile'!$E$6=""),"",IFERROR(INDEX($C$5:$C$960,MATCH(0,INDEX(COUNTIF($N$4:N248,$C$5:$C$960)+($A$5:$A$960&lt;&gt;'01 Program Profile'!$E$5)+($B$5:$B$960&lt;&gt;'01 Program Profile'!$E$6)+($C$5:$C$960=""),0),0)),""))</f>
        <v/>
      </c>
      <c r="O249" t="str">
        <f>IF('01 Program Profile'!$E$5="","",IFERROR(INDEX($B$5:$B$960,MATCH(0,INDEX(COUNTIF($O$4:O248,$B$5:$B$960)+($A$5:$A$960&lt;&gt;'01 Program Profile'!$E$5)+($B$5:$B$960=""),0),0)),""))</f>
        <v/>
      </c>
      <c r="P249" t="str">
        <f>IFERROR(INDEX($A$5:$A$960,MATCH(0,INDEX(COUNTIF($P$4:P248,$A$5:$A$960)+($A$5:$A$960=""),0),0)),"")</f>
        <v/>
      </c>
    </row>
    <row r="250" spans="1:16" ht="18.75">
      <c r="A250" s="74" t="s">
        <v>660</v>
      </c>
      <c r="B250" s="20" t="s">
        <v>222</v>
      </c>
      <c r="C250" s="20" t="s">
        <v>59</v>
      </c>
      <c r="D250" s="20" t="s">
        <v>309</v>
      </c>
      <c r="E250" s="20" t="s">
        <v>177</v>
      </c>
      <c r="F250" s="20" t="s">
        <v>185</v>
      </c>
      <c r="G250" s="75">
        <v>45658</v>
      </c>
      <c r="H250" s="75">
        <v>47483</v>
      </c>
      <c r="I250" s="76" t="s">
        <v>224</v>
      </c>
      <c r="J250" s="77" t="s">
        <v>682</v>
      </c>
      <c r="L250" t="str">
        <f>IF(OR('01 Program Profile'!$E$5="",'01 Program Profile'!$E$6="",'01 Program Profile'!$E$7="",'01 Program Profile'!$E$8=""),"",IFERROR(INDEX($E$5:$E$960,MATCH(0,INDEX(COUNTIF($L$4:L249,$E$5:$E$960)+($A$5:$A$960&lt;&gt;'01 Program Profile'!$E$5)+($B$5:$B$960&lt;&gt;'01 Program Profile'!$E$6)+($C$5:$C$960&lt;&gt;'01 Program Profile'!$E$7)+($D$5:$D$960&lt;&gt;'01 Program Profile'!$E$8)+($E$5:$E$960=""),0),0)),""))</f>
        <v/>
      </c>
      <c r="M250" t="str">
        <f>IF(OR('01 Program Profile'!$E$5="",'01 Program Profile'!$E$6="",'01 Program Profile'!$E$7=""),"",IFERROR(INDEX($D$5:$D$960,MATCH(0,INDEX(COUNTIF($M$4:M249,$D$5:$D$960)+($A$5:$A$960&lt;&gt;'01 Program Profile'!$E$5)+($B$5:$B$960&lt;&gt;'01 Program Profile'!$E$6)+($C$5:$C$960&lt;&gt;'01 Program Profile'!$E$7)+($D$5:$D$960=""),0),0)),""))</f>
        <v/>
      </c>
      <c r="N250" t="str">
        <f>IF(OR('01 Program Profile'!$E$5="",'01 Program Profile'!$E$6=""),"",IFERROR(INDEX($C$5:$C$960,MATCH(0,INDEX(COUNTIF($N$4:N249,$C$5:$C$960)+($A$5:$A$960&lt;&gt;'01 Program Profile'!$E$5)+($B$5:$B$960&lt;&gt;'01 Program Profile'!$E$6)+($C$5:$C$960=""),0),0)),""))</f>
        <v/>
      </c>
      <c r="O250" t="str">
        <f>IF('01 Program Profile'!$E$5="","",IFERROR(INDEX($B$5:$B$960,MATCH(0,INDEX(COUNTIF($O$4:O249,$B$5:$B$960)+($A$5:$A$960&lt;&gt;'01 Program Profile'!$E$5)+($B$5:$B$960=""),0),0)),""))</f>
        <v/>
      </c>
      <c r="P250" t="str">
        <f>IFERROR(INDEX($A$5:$A$960,MATCH(0,INDEX(COUNTIF($P$4:P249,$A$5:$A$960)+($A$5:$A$960=""),0),0)),"")</f>
        <v/>
      </c>
    </row>
    <row r="251" spans="1:16" ht="18.75">
      <c r="A251" s="74" t="s">
        <v>660</v>
      </c>
      <c r="B251" s="20" t="s">
        <v>316</v>
      </c>
      <c r="C251" s="20" t="s">
        <v>59</v>
      </c>
      <c r="D251" s="20" t="s">
        <v>294</v>
      </c>
      <c r="E251" s="20" t="s">
        <v>177</v>
      </c>
      <c r="F251" s="20" t="s">
        <v>185</v>
      </c>
      <c r="G251" s="75">
        <v>45566</v>
      </c>
      <c r="H251" s="75">
        <v>46752</v>
      </c>
      <c r="I251" s="76" t="s">
        <v>266</v>
      </c>
      <c r="J251" s="77" t="s">
        <v>683</v>
      </c>
      <c r="L251" t="str">
        <f>IF(OR('01 Program Profile'!$E$5="",'01 Program Profile'!$E$6="",'01 Program Profile'!$E$7="",'01 Program Profile'!$E$8=""),"",IFERROR(INDEX($E$5:$E$960,MATCH(0,INDEX(COUNTIF($L$4:L250,$E$5:$E$960)+($A$5:$A$960&lt;&gt;'01 Program Profile'!$E$5)+($B$5:$B$960&lt;&gt;'01 Program Profile'!$E$6)+($C$5:$C$960&lt;&gt;'01 Program Profile'!$E$7)+($D$5:$D$960&lt;&gt;'01 Program Profile'!$E$8)+($E$5:$E$960=""),0),0)),""))</f>
        <v/>
      </c>
      <c r="M251" t="str">
        <f>IF(OR('01 Program Profile'!$E$5="",'01 Program Profile'!$E$6="",'01 Program Profile'!$E$7=""),"",IFERROR(INDEX($D$5:$D$960,MATCH(0,INDEX(COUNTIF($M$4:M250,$D$5:$D$960)+($A$5:$A$960&lt;&gt;'01 Program Profile'!$E$5)+($B$5:$B$960&lt;&gt;'01 Program Profile'!$E$6)+($C$5:$C$960&lt;&gt;'01 Program Profile'!$E$7)+($D$5:$D$960=""),0),0)),""))</f>
        <v/>
      </c>
      <c r="N251" t="str">
        <f>IF(OR('01 Program Profile'!$E$5="",'01 Program Profile'!$E$6=""),"",IFERROR(INDEX($C$5:$C$960,MATCH(0,INDEX(COUNTIF($N$4:N250,$C$5:$C$960)+($A$5:$A$960&lt;&gt;'01 Program Profile'!$E$5)+($B$5:$B$960&lt;&gt;'01 Program Profile'!$E$6)+($C$5:$C$960=""),0),0)),""))</f>
        <v/>
      </c>
      <c r="O251" t="str">
        <f>IF('01 Program Profile'!$E$5="","",IFERROR(INDEX($B$5:$B$960,MATCH(0,INDEX(COUNTIF($O$4:O250,$B$5:$B$960)+($A$5:$A$960&lt;&gt;'01 Program Profile'!$E$5)+($B$5:$B$960=""),0),0)),""))</f>
        <v/>
      </c>
      <c r="P251" t="str">
        <f>IFERROR(INDEX($A$5:$A$960,MATCH(0,INDEX(COUNTIF($P$4:P250,$A$5:$A$960)+($A$5:$A$960=""),0),0)),"")</f>
        <v/>
      </c>
    </row>
    <row r="252" spans="1:16" ht="18.75">
      <c r="A252" s="74" t="s">
        <v>660</v>
      </c>
      <c r="B252" s="20" t="s">
        <v>439</v>
      </c>
      <c r="C252" s="20" t="s">
        <v>59</v>
      </c>
      <c r="D252" s="20" t="s">
        <v>684</v>
      </c>
      <c r="E252" s="20" t="s">
        <v>177</v>
      </c>
      <c r="F252" s="20" t="s">
        <v>185</v>
      </c>
      <c r="G252" s="75">
        <v>44927</v>
      </c>
      <c r="H252" s="75">
        <v>46752</v>
      </c>
      <c r="I252" s="76" t="s">
        <v>260</v>
      </c>
      <c r="J252" s="77" t="s">
        <v>685</v>
      </c>
      <c r="L252" t="str">
        <f>IF(OR('01 Program Profile'!$E$5="",'01 Program Profile'!$E$6="",'01 Program Profile'!$E$7="",'01 Program Profile'!$E$8=""),"",IFERROR(INDEX($E$5:$E$960,MATCH(0,INDEX(COUNTIF($L$4:L251,$E$5:$E$960)+($A$5:$A$960&lt;&gt;'01 Program Profile'!$E$5)+($B$5:$B$960&lt;&gt;'01 Program Profile'!$E$6)+($C$5:$C$960&lt;&gt;'01 Program Profile'!$E$7)+($D$5:$D$960&lt;&gt;'01 Program Profile'!$E$8)+($E$5:$E$960=""),0),0)),""))</f>
        <v/>
      </c>
      <c r="M252" t="str">
        <f>IF(OR('01 Program Profile'!$E$5="",'01 Program Profile'!$E$6="",'01 Program Profile'!$E$7=""),"",IFERROR(INDEX($D$5:$D$960,MATCH(0,INDEX(COUNTIF($M$4:M251,$D$5:$D$960)+($A$5:$A$960&lt;&gt;'01 Program Profile'!$E$5)+($B$5:$B$960&lt;&gt;'01 Program Profile'!$E$6)+($C$5:$C$960&lt;&gt;'01 Program Profile'!$E$7)+($D$5:$D$960=""),0),0)),""))</f>
        <v/>
      </c>
      <c r="N252" t="str">
        <f>IF(OR('01 Program Profile'!$E$5="",'01 Program Profile'!$E$6=""),"",IFERROR(INDEX($C$5:$C$960,MATCH(0,INDEX(COUNTIF($N$4:N251,$C$5:$C$960)+($A$5:$A$960&lt;&gt;'01 Program Profile'!$E$5)+($B$5:$B$960&lt;&gt;'01 Program Profile'!$E$6)+($C$5:$C$960=""),0),0)),""))</f>
        <v/>
      </c>
      <c r="O252" t="str">
        <f>IF('01 Program Profile'!$E$5="","",IFERROR(INDEX($B$5:$B$960,MATCH(0,INDEX(COUNTIF($O$4:O251,$B$5:$B$960)+($A$5:$A$960&lt;&gt;'01 Program Profile'!$E$5)+($B$5:$B$960=""),0),0)),""))</f>
        <v/>
      </c>
      <c r="P252" t="str">
        <f>IFERROR(INDEX($A$5:$A$960,MATCH(0,INDEX(COUNTIF($P$4:P251,$A$5:$A$960)+($A$5:$A$960=""),0),0)),"")</f>
        <v/>
      </c>
    </row>
    <row r="253" spans="1:16" ht="18.75">
      <c r="A253" s="74" t="s">
        <v>660</v>
      </c>
      <c r="B253" s="20" t="s">
        <v>439</v>
      </c>
      <c r="C253" s="20" t="s">
        <v>59</v>
      </c>
      <c r="D253" s="20" t="s">
        <v>686</v>
      </c>
      <c r="E253" s="20" t="s">
        <v>177</v>
      </c>
      <c r="F253" s="20" t="s">
        <v>185</v>
      </c>
      <c r="G253" s="75">
        <v>44835</v>
      </c>
      <c r="H253" s="75">
        <v>46660</v>
      </c>
      <c r="I253" s="76" t="s">
        <v>260</v>
      </c>
      <c r="J253" s="77" t="s">
        <v>687</v>
      </c>
      <c r="L253" t="str">
        <f>IF(OR('01 Program Profile'!$E$5="",'01 Program Profile'!$E$6="",'01 Program Profile'!$E$7="",'01 Program Profile'!$E$8=""),"",IFERROR(INDEX($E$5:$E$960,MATCH(0,INDEX(COUNTIF($L$4:L252,$E$5:$E$960)+($A$5:$A$960&lt;&gt;'01 Program Profile'!$E$5)+($B$5:$B$960&lt;&gt;'01 Program Profile'!$E$6)+($C$5:$C$960&lt;&gt;'01 Program Profile'!$E$7)+($D$5:$D$960&lt;&gt;'01 Program Profile'!$E$8)+($E$5:$E$960=""),0),0)),""))</f>
        <v/>
      </c>
      <c r="M253" t="str">
        <f>IF(OR('01 Program Profile'!$E$5="",'01 Program Profile'!$E$6="",'01 Program Profile'!$E$7=""),"",IFERROR(INDEX($D$5:$D$960,MATCH(0,INDEX(COUNTIF($M$4:M252,$D$5:$D$960)+($A$5:$A$960&lt;&gt;'01 Program Profile'!$E$5)+($B$5:$B$960&lt;&gt;'01 Program Profile'!$E$6)+($C$5:$C$960&lt;&gt;'01 Program Profile'!$E$7)+($D$5:$D$960=""),0),0)),""))</f>
        <v/>
      </c>
      <c r="N253" t="str">
        <f>IF(OR('01 Program Profile'!$E$5="",'01 Program Profile'!$E$6=""),"",IFERROR(INDEX($C$5:$C$960,MATCH(0,INDEX(COUNTIF($N$4:N252,$C$5:$C$960)+($A$5:$A$960&lt;&gt;'01 Program Profile'!$E$5)+($B$5:$B$960&lt;&gt;'01 Program Profile'!$E$6)+($C$5:$C$960=""),0),0)),""))</f>
        <v/>
      </c>
      <c r="O253" t="str">
        <f>IF('01 Program Profile'!$E$5="","",IFERROR(INDEX($B$5:$B$960,MATCH(0,INDEX(COUNTIF($O$4:O252,$B$5:$B$960)+($A$5:$A$960&lt;&gt;'01 Program Profile'!$E$5)+($B$5:$B$960=""),0),0)),""))</f>
        <v/>
      </c>
      <c r="P253" t="str">
        <f>IFERROR(INDEX($A$5:$A$960,MATCH(0,INDEX(COUNTIF($P$4:P252,$A$5:$A$960)+($A$5:$A$960=""),0),0)),"")</f>
        <v/>
      </c>
    </row>
    <row r="254" spans="1:16" ht="18.75">
      <c r="A254" s="74" t="s">
        <v>660</v>
      </c>
      <c r="B254" s="20" t="s">
        <v>439</v>
      </c>
      <c r="C254" s="20" t="s">
        <v>59</v>
      </c>
      <c r="D254" s="20" t="s">
        <v>440</v>
      </c>
      <c r="E254" s="20" t="s">
        <v>177</v>
      </c>
      <c r="F254" s="20" t="s">
        <v>178</v>
      </c>
      <c r="G254" s="75">
        <v>45717</v>
      </c>
      <c r="H254" s="75">
        <v>46446</v>
      </c>
      <c r="I254" s="76" t="s">
        <v>260</v>
      </c>
      <c r="J254" s="77" t="s">
        <v>688</v>
      </c>
      <c r="L254" t="str">
        <f>IF(OR('01 Program Profile'!$E$5="",'01 Program Profile'!$E$6="",'01 Program Profile'!$E$7="",'01 Program Profile'!$E$8=""),"",IFERROR(INDEX($E$5:$E$960,MATCH(0,INDEX(COUNTIF($L$4:L253,$E$5:$E$960)+($A$5:$A$960&lt;&gt;'01 Program Profile'!$E$5)+($B$5:$B$960&lt;&gt;'01 Program Profile'!$E$6)+($C$5:$C$960&lt;&gt;'01 Program Profile'!$E$7)+($D$5:$D$960&lt;&gt;'01 Program Profile'!$E$8)+($E$5:$E$960=""),0),0)),""))</f>
        <v/>
      </c>
      <c r="M254" t="str">
        <f>IF(OR('01 Program Profile'!$E$5="",'01 Program Profile'!$E$6="",'01 Program Profile'!$E$7=""),"",IFERROR(INDEX($D$5:$D$960,MATCH(0,INDEX(COUNTIF($M$4:M253,$D$5:$D$960)+($A$5:$A$960&lt;&gt;'01 Program Profile'!$E$5)+($B$5:$B$960&lt;&gt;'01 Program Profile'!$E$6)+($C$5:$C$960&lt;&gt;'01 Program Profile'!$E$7)+($D$5:$D$960=""),0),0)),""))</f>
        <v/>
      </c>
      <c r="N254" t="str">
        <f>IF(OR('01 Program Profile'!$E$5="",'01 Program Profile'!$E$6=""),"",IFERROR(INDEX($C$5:$C$960,MATCH(0,INDEX(COUNTIF($N$4:N253,$C$5:$C$960)+($A$5:$A$960&lt;&gt;'01 Program Profile'!$E$5)+($B$5:$B$960&lt;&gt;'01 Program Profile'!$E$6)+($C$5:$C$960=""),0),0)),""))</f>
        <v/>
      </c>
      <c r="O254" t="str">
        <f>IF('01 Program Profile'!$E$5="","",IFERROR(INDEX($B$5:$B$960,MATCH(0,INDEX(COUNTIF($O$4:O253,$B$5:$B$960)+($A$5:$A$960&lt;&gt;'01 Program Profile'!$E$5)+($B$5:$B$960=""),0),0)),""))</f>
        <v/>
      </c>
      <c r="P254" t="str">
        <f>IFERROR(INDEX($A$5:$A$960,MATCH(0,INDEX(COUNTIF($P$4:P253,$A$5:$A$960)+($A$5:$A$960=""),0),0)),"")</f>
        <v/>
      </c>
    </row>
    <row r="255" spans="1:16" ht="18.75">
      <c r="A255" s="74" t="s">
        <v>660</v>
      </c>
      <c r="B255" s="20" t="s">
        <v>439</v>
      </c>
      <c r="C255" s="20" t="s">
        <v>59</v>
      </c>
      <c r="D255" s="20" t="s">
        <v>689</v>
      </c>
      <c r="E255" s="20" t="s">
        <v>177</v>
      </c>
      <c r="F255" s="20" t="s">
        <v>178</v>
      </c>
      <c r="G255" s="75">
        <v>45717</v>
      </c>
      <c r="H255" s="75">
        <v>46446</v>
      </c>
      <c r="I255" s="76" t="s">
        <v>260</v>
      </c>
      <c r="J255" s="77" t="s">
        <v>690</v>
      </c>
      <c r="L255" t="str">
        <f>IF(OR('01 Program Profile'!$E$5="",'01 Program Profile'!$E$6="",'01 Program Profile'!$E$7="",'01 Program Profile'!$E$8=""),"",IFERROR(INDEX($E$5:$E$960,MATCH(0,INDEX(COUNTIF($L$4:L254,$E$5:$E$960)+($A$5:$A$960&lt;&gt;'01 Program Profile'!$E$5)+($B$5:$B$960&lt;&gt;'01 Program Profile'!$E$6)+($C$5:$C$960&lt;&gt;'01 Program Profile'!$E$7)+($D$5:$D$960&lt;&gt;'01 Program Profile'!$E$8)+($E$5:$E$960=""),0),0)),""))</f>
        <v/>
      </c>
      <c r="M255" t="str">
        <f>IF(OR('01 Program Profile'!$E$5="",'01 Program Profile'!$E$6="",'01 Program Profile'!$E$7=""),"",IFERROR(INDEX($D$5:$D$960,MATCH(0,INDEX(COUNTIF($M$4:M254,$D$5:$D$960)+($A$5:$A$960&lt;&gt;'01 Program Profile'!$E$5)+($B$5:$B$960&lt;&gt;'01 Program Profile'!$E$6)+($C$5:$C$960&lt;&gt;'01 Program Profile'!$E$7)+($D$5:$D$960=""),0),0)),""))</f>
        <v/>
      </c>
      <c r="N255" t="str">
        <f>IF(OR('01 Program Profile'!$E$5="",'01 Program Profile'!$E$6=""),"",IFERROR(INDEX($C$5:$C$960,MATCH(0,INDEX(COUNTIF($N$4:N254,$C$5:$C$960)+($A$5:$A$960&lt;&gt;'01 Program Profile'!$E$5)+($B$5:$B$960&lt;&gt;'01 Program Profile'!$E$6)+($C$5:$C$960=""),0),0)),""))</f>
        <v/>
      </c>
      <c r="O255" t="str">
        <f>IF('01 Program Profile'!$E$5="","",IFERROR(INDEX($B$5:$B$960,MATCH(0,INDEX(COUNTIF($O$4:O254,$B$5:$B$960)+($A$5:$A$960&lt;&gt;'01 Program Profile'!$E$5)+($B$5:$B$960=""),0),0)),""))</f>
        <v/>
      </c>
      <c r="P255" t="str">
        <f>IFERROR(INDEX($A$5:$A$960,MATCH(0,INDEX(COUNTIF($P$4:P254,$A$5:$A$960)+($A$5:$A$960=""),0),0)),"")</f>
        <v/>
      </c>
    </row>
    <row r="256" spans="1:16" ht="18.75">
      <c r="A256" s="74" t="s">
        <v>660</v>
      </c>
      <c r="B256" s="20" t="s">
        <v>492</v>
      </c>
      <c r="C256" s="20" t="s">
        <v>59</v>
      </c>
      <c r="D256" s="20" t="s">
        <v>360</v>
      </c>
      <c r="E256" s="20" t="s">
        <v>177</v>
      </c>
      <c r="F256" s="20" t="s">
        <v>185</v>
      </c>
      <c r="G256" s="75">
        <v>44621</v>
      </c>
      <c r="H256" s="75">
        <v>46446</v>
      </c>
      <c r="I256" s="76" t="s">
        <v>197</v>
      </c>
      <c r="J256" s="77" t="s">
        <v>691</v>
      </c>
      <c r="L256" t="str">
        <f>IF(OR('01 Program Profile'!$E$5="",'01 Program Profile'!$E$6="",'01 Program Profile'!$E$7="",'01 Program Profile'!$E$8=""),"",IFERROR(INDEX($E$5:$E$960,MATCH(0,INDEX(COUNTIF($L$4:L255,$E$5:$E$960)+($A$5:$A$960&lt;&gt;'01 Program Profile'!$E$5)+($B$5:$B$960&lt;&gt;'01 Program Profile'!$E$6)+($C$5:$C$960&lt;&gt;'01 Program Profile'!$E$7)+($D$5:$D$960&lt;&gt;'01 Program Profile'!$E$8)+($E$5:$E$960=""),0),0)),""))</f>
        <v/>
      </c>
      <c r="M256" t="str">
        <f>IF(OR('01 Program Profile'!$E$5="",'01 Program Profile'!$E$6="",'01 Program Profile'!$E$7=""),"",IFERROR(INDEX($D$5:$D$960,MATCH(0,INDEX(COUNTIF($M$4:M255,$D$5:$D$960)+($A$5:$A$960&lt;&gt;'01 Program Profile'!$E$5)+($B$5:$B$960&lt;&gt;'01 Program Profile'!$E$6)+($C$5:$C$960&lt;&gt;'01 Program Profile'!$E$7)+($D$5:$D$960=""),0),0)),""))</f>
        <v/>
      </c>
      <c r="N256" t="str">
        <f>IF(OR('01 Program Profile'!$E$5="",'01 Program Profile'!$E$6=""),"",IFERROR(INDEX($C$5:$C$960,MATCH(0,INDEX(COUNTIF($N$4:N255,$C$5:$C$960)+($A$5:$A$960&lt;&gt;'01 Program Profile'!$E$5)+($B$5:$B$960&lt;&gt;'01 Program Profile'!$E$6)+($C$5:$C$960=""),0),0)),""))</f>
        <v/>
      </c>
      <c r="O256" t="str">
        <f>IF('01 Program Profile'!$E$5="","",IFERROR(INDEX($B$5:$B$960,MATCH(0,INDEX(COUNTIF($O$4:O255,$B$5:$B$960)+($A$5:$A$960&lt;&gt;'01 Program Profile'!$E$5)+($B$5:$B$960=""),0),0)),""))</f>
        <v/>
      </c>
      <c r="P256" t="str">
        <f>IFERROR(INDEX($A$5:$A$960,MATCH(0,INDEX(COUNTIF($P$4:P255,$A$5:$A$960)+($A$5:$A$960=""),0),0)),"")</f>
        <v/>
      </c>
    </row>
    <row r="257" spans="1:16" ht="18.75">
      <c r="A257" s="74" t="s">
        <v>692</v>
      </c>
      <c r="B257" s="20" t="s">
        <v>376</v>
      </c>
      <c r="C257" s="20" t="s">
        <v>59</v>
      </c>
      <c r="D257" s="20" t="s">
        <v>358</v>
      </c>
      <c r="E257" s="20" t="s">
        <v>177</v>
      </c>
      <c r="F257" s="20" t="s">
        <v>185</v>
      </c>
      <c r="G257" s="75">
        <v>44835</v>
      </c>
      <c r="H257" s="75">
        <v>46660</v>
      </c>
      <c r="I257" s="76" t="s">
        <v>197</v>
      </c>
      <c r="J257" s="77" t="s">
        <v>693</v>
      </c>
      <c r="L257" t="str">
        <f>IF(OR('01 Program Profile'!$E$5="",'01 Program Profile'!$E$6="",'01 Program Profile'!$E$7="",'01 Program Profile'!$E$8=""),"",IFERROR(INDEX($E$5:$E$960,MATCH(0,INDEX(COUNTIF($L$4:L256,$E$5:$E$960)+($A$5:$A$960&lt;&gt;'01 Program Profile'!$E$5)+($B$5:$B$960&lt;&gt;'01 Program Profile'!$E$6)+($C$5:$C$960&lt;&gt;'01 Program Profile'!$E$7)+($D$5:$D$960&lt;&gt;'01 Program Profile'!$E$8)+($E$5:$E$960=""),0),0)),""))</f>
        <v/>
      </c>
      <c r="M257" t="str">
        <f>IF(OR('01 Program Profile'!$E$5="",'01 Program Profile'!$E$6="",'01 Program Profile'!$E$7=""),"",IFERROR(INDEX($D$5:$D$960,MATCH(0,INDEX(COUNTIF($M$4:M256,$D$5:$D$960)+($A$5:$A$960&lt;&gt;'01 Program Profile'!$E$5)+($B$5:$B$960&lt;&gt;'01 Program Profile'!$E$6)+($C$5:$C$960&lt;&gt;'01 Program Profile'!$E$7)+($D$5:$D$960=""),0),0)),""))</f>
        <v/>
      </c>
      <c r="N257" t="str">
        <f>IF(OR('01 Program Profile'!$E$5="",'01 Program Profile'!$E$6=""),"",IFERROR(INDEX($C$5:$C$960,MATCH(0,INDEX(COUNTIF($N$4:N256,$C$5:$C$960)+($A$5:$A$960&lt;&gt;'01 Program Profile'!$E$5)+($B$5:$B$960&lt;&gt;'01 Program Profile'!$E$6)+($C$5:$C$960=""),0),0)),""))</f>
        <v/>
      </c>
      <c r="O257" t="str">
        <f>IF('01 Program Profile'!$E$5="","",IFERROR(INDEX($B$5:$B$960,MATCH(0,INDEX(COUNTIF($O$4:O256,$B$5:$B$960)+($A$5:$A$960&lt;&gt;'01 Program Profile'!$E$5)+($B$5:$B$960=""),0),0)),""))</f>
        <v/>
      </c>
      <c r="P257" t="str">
        <f>IFERROR(INDEX($A$5:$A$960,MATCH(0,INDEX(COUNTIF($P$4:P256,$A$5:$A$960)+($A$5:$A$960=""),0),0)),"")</f>
        <v/>
      </c>
    </row>
    <row r="258" spans="1:16" ht="18.75">
      <c r="A258" s="74" t="s">
        <v>692</v>
      </c>
      <c r="B258" s="20" t="s">
        <v>376</v>
      </c>
      <c r="C258" s="20" t="s">
        <v>59</v>
      </c>
      <c r="D258" s="20" t="s">
        <v>360</v>
      </c>
      <c r="E258" s="20" t="s">
        <v>177</v>
      </c>
      <c r="F258" s="20" t="s">
        <v>185</v>
      </c>
      <c r="G258" s="75">
        <v>44927</v>
      </c>
      <c r="H258" s="75">
        <v>46751</v>
      </c>
      <c r="I258" s="76" t="s">
        <v>197</v>
      </c>
      <c r="J258" s="77" t="s">
        <v>694</v>
      </c>
      <c r="L258" t="str">
        <f>IF(OR('01 Program Profile'!$E$5="",'01 Program Profile'!$E$6="",'01 Program Profile'!$E$7="",'01 Program Profile'!$E$8=""),"",IFERROR(INDEX($E$5:$E$960,MATCH(0,INDEX(COUNTIF($L$4:L257,$E$5:$E$960)+($A$5:$A$960&lt;&gt;'01 Program Profile'!$E$5)+($B$5:$B$960&lt;&gt;'01 Program Profile'!$E$6)+($C$5:$C$960&lt;&gt;'01 Program Profile'!$E$7)+($D$5:$D$960&lt;&gt;'01 Program Profile'!$E$8)+($E$5:$E$960=""),0),0)),""))</f>
        <v/>
      </c>
      <c r="M258" t="str">
        <f>IF(OR('01 Program Profile'!$E$5="",'01 Program Profile'!$E$6="",'01 Program Profile'!$E$7=""),"",IFERROR(INDEX($D$5:$D$960,MATCH(0,INDEX(COUNTIF($M$4:M257,$D$5:$D$960)+($A$5:$A$960&lt;&gt;'01 Program Profile'!$E$5)+($B$5:$B$960&lt;&gt;'01 Program Profile'!$E$6)+($C$5:$C$960&lt;&gt;'01 Program Profile'!$E$7)+($D$5:$D$960=""),0),0)),""))</f>
        <v/>
      </c>
      <c r="N258" t="str">
        <f>IF(OR('01 Program Profile'!$E$5="",'01 Program Profile'!$E$6=""),"",IFERROR(INDEX($C$5:$C$960,MATCH(0,INDEX(COUNTIF($N$4:N257,$C$5:$C$960)+($A$5:$A$960&lt;&gt;'01 Program Profile'!$E$5)+($B$5:$B$960&lt;&gt;'01 Program Profile'!$E$6)+($C$5:$C$960=""),0),0)),""))</f>
        <v/>
      </c>
      <c r="O258" t="str">
        <f>IF('01 Program Profile'!$E$5="","",IFERROR(INDEX($B$5:$B$960,MATCH(0,INDEX(COUNTIF($O$4:O257,$B$5:$B$960)+($A$5:$A$960&lt;&gt;'01 Program Profile'!$E$5)+($B$5:$B$960=""),0),0)),""))</f>
        <v/>
      </c>
      <c r="P258" t="str">
        <f>IFERROR(INDEX($A$5:$A$960,MATCH(0,INDEX(COUNTIF($P$4:P257,$A$5:$A$960)+($A$5:$A$960=""),0),0)),"")</f>
        <v/>
      </c>
    </row>
    <row r="259" spans="1:16" ht="18.75">
      <c r="A259" s="74" t="s">
        <v>692</v>
      </c>
      <c r="B259" s="20" t="s">
        <v>376</v>
      </c>
      <c r="C259" s="20" t="s">
        <v>181</v>
      </c>
      <c r="D259" s="20" t="s">
        <v>664</v>
      </c>
      <c r="E259" s="20" t="s">
        <v>177</v>
      </c>
      <c r="F259" s="20" t="s">
        <v>185</v>
      </c>
      <c r="G259" s="75">
        <v>45047</v>
      </c>
      <c r="H259" s="75">
        <v>46873</v>
      </c>
      <c r="I259" s="76" t="s">
        <v>197</v>
      </c>
      <c r="J259" s="77" t="s">
        <v>695</v>
      </c>
      <c r="L259" t="str">
        <f>IF(OR('01 Program Profile'!$E$5="",'01 Program Profile'!$E$6="",'01 Program Profile'!$E$7="",'01 Program Profile'!$E$8=""),"",IFERROR(INDEX($E$5:$E$960,MATCH(0,INDEX(COUNTIF($L$4:L258,$E$5:$E$960)+($A$5:$A$960&lt;&gt;'01 Program Profile'!$E$5)+($B$5:$B$960&lt;&gt;'01 Program Profile'!$E$6)+($C$5:$C$960&lt;&gt;'01 Program Profile'!$E$7)+($D$5:$D$960&lt;&gt;'01 Program Profile'!$E$8)+($E$5:$E$960=""),0),0)),""))</f>
        <v/>
      </c>
      <c r="M259" t="str">
        <f>IF(OR('01 Program Profile'!$E$5="",'01 Program Profile'!$E$6="",'01 Program Profile'!$E$7=""),"",IFERROR(INDEX($D$5:$D$960,MATCH(0,INDEX(COUNTIF($M$4:M258,$D$5:$D$960)+($A$5:$A$960&lt;&gt;'01 Program Profile'!$E$5)+($B$5:$B$960&lt;&gt;'01 Program Profile'!$E$6)+($C$5:$C$960&lt;&gt;'01 Program Profile'!$E$7)+($D$5:$D$960=""),0),0)),""))</f>
        <v/>
      </c>
      <c r="N259" t="str">
        <f>IF(OR('01 Program Profile'!$E$5="",'01 Program Profile'!$E$6=""),"",IFERROR(INDEX($C$5:$C$960,MATCH(0,INDEX(COUNTIF($N$4:N258,$C$5:$C$960)+($A$5:$A$960&lt;&gt;'01 Program Profile'!$E$5)+($B$5:$B$960&lt;&gt;'01 Program Profile'!$E$6)+($C$5:$C$960=""),0),0)),""))</f>
        <v/>
      </c>
      <c r="O259" t="str">
        <f>IF('01 Program Profile'!$E$5="","",IFERROR(INDEX($B$5:$B$960,MATCH(0,INDEX(COUNTIF($O$4:O258,$B$5:$B$960)+($A$5:$A$960&lt;&gt;'01 Program Profile'!$E$5)+($B$5:$B$960=""),0),0)),""))</f>
        <v/>
      </c>
      <c r="P259" t="str">
        <f>IFERROR(INDEX($A$5:$A$960,MATCH(0,INDEX(COUNTIF($P$4:P258,$A$5:$A$960)+($A$5:$A$960=""),0),0)),"")</f>
        <v/>
      </c>
    </row>
    <row r="260" spans="1:16" ht="18.75">
      <c r="A260" s="74" t="s">
        <v>692</v>
      </c>
      <c r="B260" s="20" t="s">
        <v>269</v>
      </c>
      <c r="C260" s="20" t="s">
        <v>59</v>
      </c>
      <c r="D260" s="20" t="s">
        <v>239</v>
      </c>
      <c r="E260" s="20" t="s">
        <v>177</v>
      </c>
      <c r="F260" s="20" t="s">
        <v>185</v>
      </c>
      <c r="G260" s="75">
        <v>44927</v>
      </c>
      <c r="H260" s="75">
        <v>46749</v>
      </c>
      <c r="I260" s="76" t="s">
        <v>179</v>
      </c>
      <c r="J260" s="77" t="s">
        <v>696</v>
      </c>
      <c r="L260" t="str">
        <f>IF(OR('01 Program Profile'!$E$5="",'01 Program Profile'!$E$6="",'01 Program Profile'!$E$7="",'01 Program Profile'!$E$8=""),"",IFERROR(INDEX($E$5:$E$960,MATCH(0,INDEX(COUNTIF($L$4:L259,$E$5:$E$960)+($A$5:$A$960&lt;&gt;'01 Program Profile'!$E$5)+($B$5:$B$960&lt;&gt;'01 Program Profile'!$E$6)+($C$5:$C$960&lt;&gt;'01 Program Profile'!$E$7)+($D$5:$D$960&lt;&gt;'01 Program Profile'!$E$8)+($E$5:$E$960=""),0),0)),""))</f>
        <v/>
      </c>
      <c r="M260" t="str">
        <f>IF(OR('01 Program Profile'!$E$5="",'01 Program Profile'!$E$6="",'01 Program Profile'!$E$7=""),"",IFERROR(INDEX($D$5:$D$960,MATCH(0,INDEX(COUNTIF($M$4:M259,$D$5:$D$960)+($A$5:$A$960&lt;&gt;'01 Program Profile'!$E$5)+($B$5:$B$960&lt;&gt;'01 Program Profile'!$E$6)+($C$5:$C$960&lt;&gt;'01 Program Profile'!$E$7)+($D$5:$D$960=""),0),0)),""))</f>
        <v/>
      </c>
      <c r="N260" t="str">
        <f>IF(OR('01 Program Profile'!$E$5="",'01 Program Profile'!$E$6=""),"",IFERROR(INDEX($C$5:$C$960,MATCH(0,INDEX(COUNTIF($N$4:N259,$C$5:$C$960)+($A$5:$A$960&lt;&gt;'01 Program Profile'!$E$5)+($B$5:$B$960&lt;&gt;'01 Program Profile'!$E$6)+($C$5:$C$960=""),0),0)),""))</f>
        <v/>
      </c>
      <c r="O260" t="str">
        <f>IF('01 Program Profile'!$E$5="","",IFERROR(INDEX($B$5:$B$960,MATCH(0,INDEX(COUNTIF($O$4:O259,$B$5:$B$960)+($A$5:$A$960&lt;&gt;'01 Program Profile'!$E$5)+($B$5:$B$960=""),0),0)),""))</f>
        <v/>
      </c>
      <c r="P260" t="str">
        <f>IFERROR(INDEX($A$5:$A$960,MATCH(0,INDEX(COUNTIF($P$4:P259,$A$5:$A$960)+($A$5:$A$960=""),0),0)),"")</f>
        <v/>
      </c>
    </row>
    <row r="261" spans="1:16" ht="18.75">
      <c r="A261" s="74" t="s">
        <v>692</v>
      </c>
      <c r="B261" s="20" t="s">
        <v>697</v>
      </c>
      <c r="C261" s="20" t="s">
        <v>59</v>
      </c>
      <c r="D261" s="20" t="s">
        <v>589</v>
      </c>
      <c r="E261" s="20" t="s">
        <v>177</v>
      </c>
      <c r="F261" s="20" t="s">
        <v>178</v>
      </c>
      <c r="G261" s="75">
        <v>45778</v>
      </c>
      <c r="H261" s="75">
        <v>46507</v>
      </c>
      <c r="I261" s="76" t="s">
        <v>179</v>
      </c>
      <c r="J261" s="77" t="s">
        <v>698</v>
      </c>
      <c r="L261" t="str">
        <f>IF(OR('01 Program Profile'!$E$5="",'01 Program Profile'!$E$6="",'01 Program Profile'!$E$7="",'01 Program Profile'!$E$8=""),"",IFERROR(INDEX($E$5:$E$960,MATCH(0,INDEX(COUNTIF($L$4:L260,$E$5:$E$960)+($A$5:$A$960&lt;&gt;'01 Program Profile'!$E$5)+($B$5:$B$960&lt;&gt;'01 Program Profile'!$E$6)+($C$5:$C$960&lt;&gt;'01 Program Profile'!$E$7)+($D$5:$D$960&lt;&gt;'01 Program Profile'!$E$8)+($E$5:$E$960=""),0),0)),""))</f>
        <v/>
      </c>
      <c r="M261" t="str">
        <f>IF(OR('01 Program Profile'!$E$5="",'01 Program Profile'!$E$6="",'01 Program Profile'!$E$7=""),"",IFERROR(INDEX($D$5:$D$960,MATCH(0,INDEX(COUNTIF($M$4:M260,$D$5:$D$960)+($A$5:$A$960&lt;&gt;'01 Program Profile'!$E$5)+($B$5:$B$960&lt;&gt;'01 Program Profile'!$E$6)+($C$5:$C$960&lt;&gt;'01 Program Profile'!$E$7)+($D$5:$D$960=""),0),0)),""))</f>
        <v/>
      </c>
      <c r="N261" t="str">
        <f>IF(OR('01 Program Profile'!$E$5="",'01 Program Profile'!$E$6=""),"",IFERROR(INDEX($C$5:$C$960,MATCH(0,INDEX(COUNTIF($N$4:N260,$C$5:$C$960)+($A$5:$A$960&lt;&gt;'01 Program Profile'!$E$5)+($B$5:$B$960&lt;&gt;'01 Program Profile'!$E$6)+($C$5:$C$960=""),0),0)),""))</f>
        <v/>
      </c>
      <c r="O261" t="str">
        <f>IF('01 Program Profile'!$E$5="","",IFERROR(INDEX($B$5:$B$960,MATCH(0,INDEX(COUNTIF($O$4:O260,$B$5:$B$960)+($A$5:$A$960&lt;&gt;'01 Program Profile'!$E$5)+($B$5:$B$960=""),0),0)),""))</f>
        <v/>
      </c>
      <c r="P261" t="str">
        <f>IFERROR(INDEX($A$5:$A$960,MATCH(0,INDEX(COUNTIF($P$4:P260,$A$5:$A$960)+($A$5:$A$960=""),0),0)),"")</f>
        <v/>
      </c>
    </row>
    <row r="262" spans="1:16" ht="18.75">
      <c r="A262" s="74" t="s">
        <v>692</v>
      </c>
      <c r="B262" s="20" t="s">
        <v>697</v>
      </c>
      <c r="C262" s="20" t="s">
        <v>59</v>
      </c>
      <c r="D262" s="20" t="s">
        <v>204</v>
      </c>
      <c r="E262" s="20" t="s">
        <v>177</v>
      </c>
      <c r="F262" s="20" t="s">
        <v>185</v>
      </c>
      <c r="G262" s="75">
        <v>45778</v>
      </c>
      <c r="H262" s="75">
        <v>47603</v>
      </c>
      <c r="I262" s="76" t="s">
        <v>179</v>
      </c>
      <c r="J262" s="77" t="s">
        <v>699</v>
      </c>
      <c r="L262" t="str">
        <f>IF(OR('01 Program Profile'!$E$5="",'01 Program Profile'!$E$6="",'01 Program Profile'!$E$7="",'01 Program Profile'!$E$8=""),"",IFERROR(INDEX($E$5:$E$960,MATCH(0,INDEX(COUNTIF($L$4:L261,$E$5:$E$960)+($A$5:$A$960&lt;&gt;'01 Program Profile'!$E$5)+($B$5:$B$960&lt;&gt;'01 Program Profile'!$E$6)+($C$5:$C$960&lt;&gt;'01 Program Profile'!$E$7)+($D$5:$D$960&lt;&gt;'01 Program Profile'!$E$8)+($E$5:$E$960=""),0),0)),""))</f>
        <v/>
      </c>
      <c r="M262" t="str">
        <f>IF(OR('01 Program Profile'!$E$5="",'01 Program Profile'!$E$6="",'01 Program Profile'!$E$7=""),"",IFERROR(INDEX($D$5:$D$960,MATCH(0,INDEX(COUNTIF($M$4:M261,$D$5:$D$960)+($A$5:$A$960&lt;&gt;'01 Program Profile'!$E$5)+($B$5:$B$960&lt;&gt;'01 Program Profile'!$E$6)+($C$5:$C$960&lt;&gt;'01 Program Profile'!$E$7)+($D$5:$D$960=""),0),0)),""))</f>
        <v/>
      </c>
      <c r="N262" t="str">
        <f>IF(OR('01 Program Profile'!$E$5="",'01 Program Profile'!$E$6=""),"",IFERROR(INDEX($C$5:$C$960,MATCH(0,INDEX(COUNTIF($N$4:N261,$C$5:$C$960)+($A$5:$A$960&lt;&gt;'01 Program Profile'!$E$5)+($B$5:$B$960&lt;&gt;'01 Program Profile'!$E$6)+($C$5:$C$960=""),0),0)),""))</f>
        <v/>
      </c>
      <c r="O262" t="str">
        <f>IF('01 Program Profile'!$E$5="","",IFERROR(INDEX($B$5:$B$960,MATCH(0,INDEX(COUNTIF($O$4:O261,$B$5:$B$960)+($A$5:$A$960&lt;&gt;'01 Program Profile'!$E$5)+($B$5:$B$960=""),0),0)),""))</f>
        <v/>
      </c>
      <c r="P262" t="str">
        <f>IFERROR(INDEX($A$5:$A$960,MATCH(0,INDEX(COUNTIF($P$4:P261,$A$5:$A$960)+($A$5:$A$960=""),0),0)),"")</f>
        <v/>
      </c>
    </row>
    <row r="263" spans="1:16" ht="18.75">
      <c r="A263" s="74" t="s">
        <v>692</v>
      </c>
      <c r="B263" s="20" t="s">
        <v>697</v>
      </c>
      <c r="C263" s="20" t="s">
        <v>59</v>
      </c>
      <c r="D263" s="20" t="s">
        <v>486</v>
      </c>
      <c r="E263" s="20" t="s">
        <v>177</v>
      </c>
      <c r="F263" s="20" t="s">
        <v>178</v>
      </c>
      <c r="G263" s="75">
        <v>45778</v>
      </c>
      <c r="H263" s="75">
        <v>46507</v>
      </c>
      <c r="I263" s="76" t="s">
        <v>179</v>
      </c>
      <c r="J263" s="77" t="s">
        <v>700</v>
      </c>
      <c r="L263" t="str">
        <f>IF(OR('01 Program Profile'!$E$5="",'01 Program Profile'!$E$6="",'01 Program Profile'!$E$7="",'01 Program Profile'!$E$8=""),"",IFERROR(INDEX($E$5:$E$960,MATCH(0,INDEX(COUNTIF($L$4:L262,$E$5:$E$960)+($A$5:$A$960&lt;&gt;'01 Program Profile'!$E$5)+($B$5:$B$960&lt;&gt;'01 Program Profile'!$E$6)+($C$5:$C$960&lt;&gt;'01 Program Profile'!$E$7)+($D$5:$D$960&lt;&gt;'01 Program Profile'!$E$8)+($E$5:$E$960=""),0),0)),""))</f>
        <v/>
      </c>
      <c r="M263" t="str">
        <f>IF(OR('01 Program Profile'!$E$5="",'01 Program Profile'!$E$6="",'01 Program Profile'!$E$7=""),"",IFERROR(INDEX($D$5:$D$960,MATCH(0,INDEX(COUNTIF($M$4:M262,$D$5:$D$960)+($A$5:$A$960&lt;&gt;'01 Program Profile'!$E$5)+($B$5:$B$960&lt;&gt;'01 Program Profile'!$E$6)+($C$5:$C$960&lt;&gt;'01 Program Profile'!$E$7)+($D$5:$D$960=""),0),0)),""))</f>
        <v/>
      </c>
      <c r="N263" t="str">
        <f>IF(OR('01 Program Profile'!$E$5="",'01 Program Profile'!$E$6=""),"",IFERROR(INDEX($C$5:$C$960,MATCH(0,INDEX(COUNTIF($N$4:N262,$C$5:$C$960)+($A$5:$A$960&lt;&gt;'01 Program Profile'!$E$5)+($B$5:$B$960&lt;&gt;'01 Program Profile'!$E$6)+($C$5:$C$960=""),0),0)),""))</f>
        <v/>
      </c>
      <c r="O263" t="str">
        <f>IF('01 Program Profile'!$E$5="","",IFERROR(INDEX($B$5:$B$960,MATCH(0,INDEX(COUNTIF($O$4:O262,$B$5:$B$960)+($A$5:$A$960&lt;&gt;'01 Program Profile'!$E$5)+($B$5:$B$960=""),0),0)),""))</f>
        <v/>
      </c>
      <c r="P263" t="str">
        <f>IFERROR(INDEX($A$5:$A$960,MATCH(0,INDEX(COUNTIF($P$4:P262,$A$5:$A$960)+($A$5:$A$960=""),0),0)),"")</f>
        <v/>
      </c>
    </row>
    <row r="264" spans="1:16" ht="18.75">
      <c r="A264" s="74" t="s">
        <v>692</v>
      </c>
      <c r="B264" s="20" t="s">
        <v>303</v>
      </c>
      <c r="C264" s="20" t="s">
        <v>59</v>
      </c>
      <c r="D264" s="20" t="s">
        <v>701</v>
      </c>
      <c r="E264" s="20" t="s">
        <v>177</v>
      </c>
      <c r="F264" s="20" t="s">
        <v>185</v>
      </c>
      <c r="G264" s="75">
        <v>45658</v>
      </c>
      <c r="H264" s="75">
        <v>46873</v>
      </c>
      <c r="I264" s="76" t="s">
        <v>266</v>
      </c>
      <c r="J264" s="77" t="s">
        <v>702</v>
      </c>
      <c r="L264" t="str">
        <f>IF(OR('01 Program Profile'!$E$5="",'01 Program Profile'!$E$6="",'01 Program Profile'!$E$7="",'01 Program Profile'!$E$8=""),"",IFERROR(INDEX($E$5:$E$960,MATCH(0,INDEX(COUNTIF($L$4:L263,$E$5:$E$960)+($A$5:$A$960&lt;&gt;'01 Program Profile'!$E$5)+($B$5:$B$960&lt;&gt;'01 Program Profile'!$E$6)+($C$5:$C$960&lt;&gt;'01 Program Profile'!$E$7)+($D$5:$D$960&lt;&gt;'01 Program Profile'!$E$8)+($E$5:$E$960=""),0),0)),""))</f>
        <v/>
      </c>
      <c r="M264" t="str">
        <f>IF(OR('01 Program Profile'!$E$5="",'01 Program Profile'!$E$6="",'01 Program Profile'!$E$7=""),"",IFERROR(INDEX($D$5:$D$960,MATCH(0,INDEX(COUNTIF($M$4:M263,$D$5:$D$960)+($A$5:$A$960&lt;&gt;'01 Program Profile'!$E$5)+($B$5:$B$960&lt;&gt;'01 Program Profile'!$E$6)+($C$5:$C$960&lt;&gt;'01 Program Profile'!$E$7)+($D$5:$D$960=""),0),0)),""))</f>
        <v/>
      </c>
      <c r="N264" t="str">
        <f>IF(OR('01 Program Profile'!$E$5="",'01 Program Profile'!$E$6=""),"",IFERROR(INDEX($C$5:$C$960,MATCH(0,INDEX(COUNTIF($N$4:N263,$C$5:$C$960)+($A$5:$A$960&lt;&gt;'01 Program Profile'!$E$5)+($B$5:$B$960&lt;&gt;'01 Program Profile'!$E$6)+($C$5:$C$960=""),0),0)),""))</f>
        <v/>
      </c>
      <c r="O264" t="str">
        <f>IF('01 Program Profile'!$E$5="","",IFERROR(INDEX($B$5:$B$960,MATCH(0,INDEX(COUNTIF($O$4:O263,$B$5:$B$960)+($A$5:$A$960&lt;&gt;'01 Program Profile'!$E$5)+($B$5:$B$960=""),0),0)),""))</f>
        <v/>
      </c>
      <c r="P264" t="str">
        <f>IFERROR(INDEX($A$5:$A$960,MATCH(0,INDEX(COUNTIF($P$4:P263,$A$5:$A$960)+($A$5:$A$960=""),0),0)),"")</f>
        <v/>
      </c>
    </row>
    <row r="265" spans="1:16" ht="18.75">
      <c r="A265" s="74" t="s">
        <v>692</v>
      </c>
      <c r="B265" s="20" t="s">
        <v>306</v>
      </c>
      <c r="C265" s="20" t="s">
        <v>59</v>
      </c>
      <c r="D265" s="20" t="s">
        <v>307</v>
      </c>
      <c r="E265" s="20" t="s">
        <v>177</v>
      </c>
      <c r="F265" s="20" t="s">
        <v>185</v>
      </c>
      <c r="G265" s="75">
        <v>44927</v>
      </c>
      <c r="H265" s="75">
        <v>46752</v>
      </c>
      <c r="I265" s="76" t="s">
        <v>266</v>
      </c>
      <c r="J265" s="77" t="s">
        <v>703</v>
      </c>
      <c r="L265" t="str">
        <f>IF(OR('01 Program Profile'!$E$5="",'01 Program Profile'!$E$6="",'01 Program Profile'!$E$7="",'01 Program Profile'!$E$8=""),"",IFERROR(INDEX($E$5:$E$960,MATCH(0,INDEX(COUNTIF($L$4:L264,$E$5:$E$960)+($A$5:$A$960&lt;&gt;'01 Program Profile'!$E$5)+($B$5:$B$960&lt;&gt;'01 Program Profile'!$E$6)+($C$5:$C$960&lt;&gt;'01 Program Profile'!$E$7)+($D$5:$D$960&lt;&gt;'01 Program Profile'!$E$8)+($E$5:$E$960=""),0),0)),""))</f>
        <v/>
      </c>
      <c r="M265" t="str">
        <f>IF(OR('01 Program Profile'!$E$5="",'01 Program Profile'!$E$6="",'01 Program Profile'!$E$7=""),"",IFERROR(INDEX($D$5:$D$960,MATCH(0,INDEX(COUNTIF($M$4:M264,$D$5:$D$960)+($A$5:$A$960&lt;&gt;'01 Program Profile'!$E$5)+($B$5:$B$960&lt;&gt;'01 Program Profile'!$E$6)+($C$5:$C$960&lt;&gt;'01 Program Profile'!$E$7)+($D$5:$D$960=""),0),0)),""))</f>
        <v/>
      </c>
      <c r="N265" t="str">
        <f>IF(OR('01 Program Profile'!$E$5="",'01 Program Profile'!$E$6=""),"",IFERROR(INDEX($C$5:$C$960,MATCH(0,INDEX(COUNTIF($N$4:N264,$C$5:$C$960)+($A$5:$A$960&lt;&gt;'01 Program Profile'!$E$5)+($B$5:$B$960&lt;&gt;'01 Program Profile'!$E$6)+($C$5:$C$960=""),0),0)),""))</f>
        <v/>
      </c>
      <c r="O265" t="str">
        <f>IF('01 Program Profile'!$E$5="","",IFERROR(INDEX($B$5:$B$960,MATCH(0,INDEX(COUNTIF($O$4:O264,$B$5:$B$960)+($A$5:$A$960&lt;&gt;'01 Program Profile'!$E$5)+($B$5:$B$960=""),0),0)),""))</f>
        <v/>
      </c>
      <c r="P265" t="str">
        <f>IFERROR(INDEX($A$5:$A$960,MATCH(0,INDEX(COUNTIF($P$4:P264,$A$5:$A$960)+($A$5:$A$960=""),0),0)),"")</f>
        <v/>
      </c>
    </row>
    <row r="266" spans="1:16" ht="18.75">
      <c r="A266" s="74" t="s">
        <v>692</v>
      </c>
      <c r="B266" s="20" t="s">
        <v>222</v>
      </c>
      <c r="C266" s="20" t="s">
        <v>59</v>
      </c>
      <c r="D266" s="20" t="s">
        <v>309</v>
      </c>
      <c r="E266" s="20" t="s">
        <v>177</v>
      </c>
      <c r="F266" s="20" t="s">
        <v>185</v>
      </c>
      <c r="G266" s="75">
        <v>45717</v>
      </c>
      <c r="H266" s="75">
        <v>47087</v>
      </c>
      <c r="I266" s="76" t="s">
        <v>224</v>
      </c>
      <c r="J266" s="77" t="s">
        <v>704</v>
      </c>
      <c r="L266" t="str">
        <f>IF(OR('01 Program Profile'!$E$5="",'01 Program Profile'!$E$6="",'01 Program Profile'!$E$7="",'01 Program Profile'!$E$8=""),"",IFERROR(INDEX($E$5:$E$960,MATCH(0,INDEX(COUNTIF($L$4:L265,$E$5:$E$960)+($A$5:$A$960&lt;&gt;'01 Program Profile'!$E$5)+($B$5:$B$960&lt;&gt;'01 Program Profile'!$E$6)+($C$5:$C$960&lt;&gt;'01 Program Profile'!$E$7)+($D$5:$D$960&lt;&gt;'01 Program Profile'!$E$8)+($E$5:$E$960=""),0),0)),""))</f>
        <v/>
      </c>
      <c r="M266" t="str">
        <f>IF(OR('01 Program Profile'!$E$5="",'01 Program Profile'!$E$6="",'01 Program Profile'!$E$7=""),"",IFERROR(INDEX($D$5:$D$960,MATCH(0,INDEX(COUNTIF($M$4:M265,$D$5:$D$960)+($A$5:$A$960&lt;&gt;'01 Program Profile'!$E$5)+($B$5:$B$960&lt;&gt;'01 Program Profile'!$E$6)+($C$5:$C$960&lt;&gt;'01 Program Profile'!$E$7)+($D$5:$D$960=""),0),0)),""))</f>
        <v/>
      </c>
      <c r="N266" t="str">
        <f>IF(OR('01 Program Profile'!$E$5="",'01 Program Profile'!$E$6=""),"",IFERROR(INDEX($C$5:$C$960,MATCH(0,INDEX(COUNTIF($N$4:N265,$C$5:$C$960)+($A$5:$A$960&lt;&gt;'01 Program Profile'!$E$5)+($B$5:$B$960&lt;&gt;'01 Program Profile'!$E$6)+($C$5:$C$960=""),0),0)),""))</f>
        <v/>
      </c>
      <c r="O266" t="str">
        <f>IF('01 Program Profile'!$E$5="","",IFERROR(INDEX($B$5:$B$960,MATCH(0,INDEX(COUNTIF($O$4:O265,$B$5:$B$960)+($A$5:$A$960&lt;&gt;'01 Program Profile'!$E$5)+($B$5:$B$960=""),0),0)),""))</f>
        <v/>
      </c>
      <c r="P266" t="str">
        <f>IFERROR(INDEX($A$5:$A$960,MATCH(0,INDEX(COUNTIF($P$4:P265,$A$5:$A$960)+($A$5:$A$960=""),0),0)),"")</f>
        <v/>
      </c>
    </row>
    <row r="267" spans="1:16" ht="18.75">
      <c r="A267" s="74" t="s">
        <v>692</v>
      </c>
      <c r="B267" s="20" t="s">
        <v>222</v>
      </c>
      <c r="C267" s="20" t="s">
        <v>59</v>
      </c>
      <c r="D267" s="20" t="s">
        <v>223</v>
      </c>
      <c r="E267" s="20" t="s">
        <v>177</v>
      </c>
      <c r="F267" s="20" t="s">
        <v>185</v>
      </c>
      <c r="G267" s="75">
        <v>45717</v>
      </c>
      <c r="H267" s="75">
        <v>47087</v>
      </c>
      <c r="I267" s="76" t="s">
        <v>224</v>
      </c>
      <c r="J267" s="77" t="s">
        <v>705</v>
      </c>
      <c r="L267" t="str">
        <f>IF(OR('01 Program Profile'!$E$5="",'01 Program Profile'!$E$6="",'01 Program Profile'!$E$7="",'01 Program Profile'!$E$8=""),"",IFERROR(INDEX($E$5:$E$960,MATCH(0,INDEX(COUNTIF($L$4:L266,$E$5:$E$960)+($A$5:$A$960&lt;&gt;'01 Program Profile'!$E$5)+($B$5:$B$960&lt;&gt;'01 Program Profile'!$E$6)+($C$5:$C$960&lt;&gt;'01 Program Profile'!$E$7)+($D$5:$D$960&lt;&gt;'01 Program Profile'!$E$8)+($E$5:$E$960=""),0),0)),""))</f>
        <v/>
      </c>
      <c r="M267" t="str">
        <f>IF(OR('01 Program Profile'!$E$5="",'01 Program Profile'!$E$6="",'01 Program Profile'!$E$7=""),"",IFERROR(INDEX($D$5:$D$960,MATCH(0,INDEX(COUNTIF($M$4:M266,$D$5:$D$960)+($A$5:$A$960&lt;&gt;'01 Program Profile'!$E$5)+($B$5:$B$960&lt;&gt;'01 Program Profile'!$E$6)+($C$5:$C$960&lt;&gt;'01 Program Profile'!$E$7)+($D$5:$D$960=""),0),0)),""))</f>
        <v/>
      </c>
      <c r="N267" t="str">
        <f>IF(OR('01 Program Profile'!$E$5="",'01 Program Profile'!$E$6=""),"",IFERROR(INDEX($C$5:$C$960,MATCH(0,INDEX(COUNTIF($N$4:N266,$C$5:$C$960)+($A$5:$A$960&lt;&gt;'01 Program Profile'!$E$5)+($B$5:$B$960&lt;&gt;'01 Program Profile'!$E$6)+($C$5:$C$960=""),0),0)),""))</f>
        <v/>
      </c>
      <c r="O267" t="str">
        <f>IF('01 Program Profile'!$E$5="","",IFERROR(INDEX($B$5:$B$960,MATCH(0,INDEX(COUNTIF($O$4:O266,$B$5:$B$960)+($A$5:$A$960&lt;&gt;'01 Program Profile'!$E$5)+($B$5:$B$960=""),0),0)),""))</f>
        <v/>
      </c>
      <c r="P267" t="str">
        <f>IFERROR(INDEX($A$5:$A$960,MATCH(0,INDEX(COUNTIF($P$4:P266,$A$5:$A$960)+($A$5:$A$960=""),0),0)),"")</f>
        <v/>
      </c>
    </row>
    <row r="268" spans="1:16" ht="18.75">
      <c r="A268" s="74" t="s">
        <v>692</v>
      </c>
      <c r="B268" s="20" t="s">
        <v>222</v>
      </c>
      <c r="C268" s="20" t="s">
        <v>59</v>
      </c>
      <c r="D268" s="20" t="s">
        <v>226</v>
      </c>
      <c r="E268" s="20" t="s">
        <v>177</v>
      </c>
      <c r="F268" s="20" t="s">
        <v>185</v>
      </c>
      <c r="G268" s="75">
        <v>45717</v>
      </c>
      <c r="H268" s="75">
        <v>47087</v>
      </c>
      <c r="I268" s="76" t="s">
        <v>224</v>
      </c>
      <c r="J268" s="77" t="s">
        <v>706</v>
      </c>
      <c r="L268" t="str">
        <f>IF(OR('01 Program Profile'!$E$5="",'01 Program Profile'!$E$6="",'01 Program Profile'!$E$7="",'01 Program Profile'!$E$8=""),"",IFERROR(INDEX($E$5:$E$960,MATCH(0,INDEX(COUNTIF($L$4:L267,$E$5:$E$960)+($A$5:$A$960&lt;&gt;'01 Program Profile'!$E$5)+($B$5:$B$960&lt;&gt;'01 Program Profile'!$E$6)+($C$5:$C$960&lt;&gt;'01 Program Profile'!$E$7)+($D$5:$D$960&lt;&gt;'01 Program Profile'!$E$8)+($E$5:$E$960=""),0),0)),""))</f>
        <v/>
      </c>
      <c r="M268" t="str">
        <f>IF(OR('01 Program Profile'!$E$5="",'01 Program Profile'!$E$6="",'01 Program Profile'!$E$7=""),"",IFERROR(INDEX($D$5:$D$960,MATCH(0,INDEX(COUNTIF($M$4:M267,$D$5:$D$960)+($A$5:$A$960&lt;&gt;'01 Program Profile'!$E$5)+($B$5:$B$960&lt;&gt;'01 Program Profile'!$E$6)+($C$5:$C$960&lt;&gt;'01 Program Profile'!$E$7)+($D$5:$D$960=""),0),0)),""))</f>
        <v/>
      </c>
      <c r="N268" t="str">
        <f>IF(OR('01 Program Profile'!$E$5="",'01 Program Profile'!$E$6=""),"",IFERROR(INDEX($C$5:$C$960,MATCH(0,INDEX(COUNTIF($N$4:N267,$C$5:$C$960)+($A$5:$A$960&lt;&gt;'01 Program Profile'!$E$5)+($B$5:$B$960&lt;&gt;'01 Program Profile'!$E$6)+($C$5:$C$960=""),0),0)),""))</f>
        <v/>
      </c>
      <c r="O268" t="str">
        <f>IF('01 Program Profile'!$E$5="","",IFERROR(INDEX($B$5:$B$960,MATCH(0,INDEX(COUNTIF($O$4:O267,$B$5:$B$960)+($A$5:$A$960&lt;&gt;'01 Program Profile'!$E$5)+($B$5:$B$960=""),0),0)),""))</f>
        <v/>
      </c>
      <c r="P268" t="str">
        <f>IFERROR(INDEX($A$5:$A$960,MATCH(0,INDEX(COUNTIF($P$4:P267,$A$5:$A$960)+($A$5:$A$960=""),0),0)),"")</f>
        <v/>
      </c>
    </row>
    <row r="269" spans="1:16" ht="18.75">
      <c r="A269" s="74" t="s">
        <v>692</v>
      </c>
      <c r="B269" s="20" t="s">
        <v>222</v>
      </c>
      <c r="C269" s="20" t="s">
        <v>59</v>
      </c>
      <c r="D269" s="20" t="s">
        <v>228</v>
      </c>
      <c r="E269" s="20" t="s">
        <v>177</v>
      </c>
      <c r="F269" s="20" t="s">
        <v>185</v>
      </c>
      <c r="G269" s="75">
        <v>45717</v>
      </c>
      <c r="H269" s="75">
        <v>47087</v>
      </c>
      <c r="I269" s="76" t="s">
        <v>224</v>
      </c>
      <c r="J269" s="77" t="s">
        <v>707</v>
      </c>
      <c r="L269" t="str">
        <f>IF(OR('01 Program Profile'!$E$5="",'01 Program Profile'!$E$6="",'01 Program Profile'!$E$7="",'01 Program Profile'!$E$8=""),"",IFERROR(INDEX($E$5:$E$960,MATCH(0,INDEX(COUNTIF($L$4:L268,$E$5:$E$960)+($A$5:$A$960&lt;&gt;'01 Program Profile'!$E$5)+($B$5:$B$960&lt;&gt;'01 Program Profile'!$E$6)+($C$5:$C$960&lt;&gt;'01 Program Profile'!$E$7)+($D$5:$D$960&lt;&gt;'01 Program Profile'!$E$8)+($E$5:$E$960=""),0),0)),""))</f>
        <v/>
      </c>
      <c r="M269" t="str">
        <f>IF(OR('01 Program Profile'!$E$5="",'01 Program Profile'!$E$6="",'01 Program Profile'!$E$7=""),"",IFERROR(INDEX($D$5:$D$960,MATCH(0,INDEX(COUNTIF($M$4:M268,$D$5:$D$960)+($A$5:$A$960&lt;&gt;'01 Program Profile'!$E$5)+($B$5:$B$960&lt;&gt;'01 Program Profile'!$E$6)+($C$5:$C$960&lt;&gt;'01 Program Profile'!$E$7)+($D$5:$D$960=""),0),0)),""))</f>
        <v/>
      </c>
      <c r="N269" t="str">
        <f>IF(OR('01 Program Profile'!$E$5="",'01 Program Profile'!$E$6=""),"",IFERROR(INDEX($C$5:$C$960,MATCH(0,INDEX(COUNTIF($N$4:N268,$C$5:$C$960)+($A$5:$A$960&lt;&gt;'01 Program Profile'!$E$5)+($B$5:$B$960&lt;&gt;'01 Program Profile'!$E$6)+($C$5:$C$960=""),0),0)),""))</f>
        <v/>
      </c>
      <c r="O269" t="str">
        <f>IF('01 Program Profile'!$E$5="","",IFERROR(INDEX($B$5:$B$960,MATCH(0,INDEX(COUNTIF($O$4:O268,$B$5:$B$960)+($A$5:$A$960&lt;&gt;'01 Program Profile'!$E$5)+($B$5:$B$960=""),0),0)),""))</f>
        <v/>
      </c>
      <c r="P269" t="str">
        <f>IFERROR(INDEX($A$5:$A$960,MATCH(0,INDEX(COUNTIF($P$4:P268,$A$5:$A$960)+($A$5:$A$960=""),0),0)),"")</f>
        <v/>
      </c>
    </row>
    <row r="270" spans="1:16" ht="18.75">
      <c r="A270" s="74" t="s">
        <v>692</v>
      </c>
      <c r="B270" s="20" t="s">
        <v>316</v>
      </c>
      <c r="C270" s="20" t="s">
        <v>59</v>
      </c>
      <c r="D270" s="20" t="s">
        <v>294</v>
      </c>
      <c r="E270" s="20" t="s">
        <v>177</v>
      </c>
      <c r="F270" s="20" t="s">
        <v>185</v>
      </c>
      <c r="G270" s="75">
        <v>45566</v>
      </c>
      <c r="H270" s="75">
        <v>46752</v>
      </c>
      <c r="I270" s="76" t="s">
        <v>266</v>
      </c>
      <c r="J270" s="77" t="s">
        <v>708</v>
      </c>
      <c r="L270" t="str">
        <f>IF(OR('01 Program Profile'!$E$5="",'01 Program Profile'!$E$6="",'01 Program Profile'!$E$7="",'01 Program Profile'!$E$8=""),"",IFERROR(INDEX($E$5:$E$960,MATCH(0,INDEX(COUNTIF($L$4:L269,$E$5:$E$960)+($A$5:$A$960&lt;&gt;'01 Program Profile'!$E$5)+($B$5:$B$960&lt;&gt;'01 Program Profile'!$E$6)+($C$5:$C$960&lt;&gt;'01 Program Profile'!$E$7)+($D$5:$D$960&lt;&gt;'01 Program Profile'!$E$8)+($E$5:$E$960=""),0),0)),""))</f>
        <v/>
      </c>
      <c r="M270" t="str">
        <f>IF(OR('01 Program Profile'!$E$5="",'01 Program Profile'!$E$6="",'01 Program Profile'!$E$7=""),"",IFERROR(INDEX($D$5:$D$960,MATCH(0,INDEX(COUNTIF($M$4:M269,$D$5:$D$960)+($A$5:$A$960&lt;&gt;'01 Program Profile'!$E$5)+($B$5:$B$960&lt;&gt;'01 Program Profile'!$E$6)+($C$5:$C$960&lt;&gt;'01 Program Profile'!$E$7)+($D$5:$D$960=""),0),0)),""))</f>
        <v/>
      </c>
      <c r="N270" t="str">
        <f>IF(OR('01 Program Profile'!$E$5="",'01 Program Profile'!$E$6=""),"",IFERROR(INDEX($C$5:$C$960,MATCH(0,INDEX(COUNTIF($N$4:N269,$C$5:$C$960)+($A$5:$A$960&lt;&gt;'01 Program Profile'!$E$5)+($B$5:$B$960&lt;&gt;'01 Program Profile'!$E$6)+($C$5:$C$960=""),0),0)),""))</f>
        <v/>
      </c>
      <c r="O270" t="str">
        <f>IF('01 Program Profile'!$E$5="","",IFERROR(INDEX($B$5:$B$960,MATCH(0,INDEX(COUNTIF($O$4:O269,$B$5:$B$960)+($A$5:$A$960&lt;&gt;'01 Program Profile'!$E$5)+($B$5:$B$960=""),0),0)),""))</f>
        <v/>
      </c>
      <c r="P270" t="str">
        <f>IFERROR(INDEX($A$5:$A$960,MATCH(0,INDEX(COUNTIF($P$4:P269,$A$5:$A$960)+($A$5:$A$960=""),0),0)),"")</f>
        <v/>
      </c>
    </row>
    <row r="271" spans="1:16" ht="18.75">
      <c r="A271" s="74" t="s">
        <v>692</v>
      </c>
      <c r="B271" s="20" t="s">
        <v>316</v>
      </c>
      <c r="C271" s="20" t="s">
        <v>59</v>
      </c>
      <c r="D271" s="20" t="s">
        <v>709</v>
      </c>
      <c r="E271" s="20" t="s">
        <v>177</v>
      </c>
      <c r="F271" s="20" t="s">
        <v>185</v>
      </c>
      <c r="G271" s="75">
        <v>45108</v>
      </c>
      <c r="H271" s="75">
        <v>46934</v>
      </c>
      <c r="I271" s="76" t="s">
        <v>266</v>
      </c>
      <c r="J271" s="77" t="s">
        <v>710</v>
      </c>
      <c r="L271" t="str">
        <f>IF(OR('01 Program Profile'!$E$5="",'01 Program Profile'!$E$6="",'01 Program Profile'!$E$7="",'01 Program Profile'!$E$8=""),"",IFERROR(INDEX($E$5:$E$960,MATCH(0,INDEX(COUNTIF($L$4:L270,$E$5:$E$960)+($A$5:$A$960&lt;&gt;'01 Program Profile'!$E$5)+($B$5:$B$960&lt;&gt;'01 Program Profile'!$E$6)+($C$5:$C$960&lt;&gt;'01 Program Profile'!$E$7)+($D$5:$D$960&lt;&gt;'01 Program Profile'!$E$8)+($E$5:$E$960=""),0),0)),""))</f>
        <v/>
      </c>
      <c r="M271" t="str">
        <f>IF(OR('01 Program Profile'!$E$5="",'01 Program Profile'!$E$6="",'01 Program Profile'!$E$7=""),"",IFERROR(INDEX($D$5:$D$960,MATCH(0,INDEX(COUNTIF($M$4:M270,$D$5:$D$960)+($A$5:$A$960&lt;&gt;'01 Program Profile'!$E$5)+($B$5:$B$960&lt;&gt;'01 Program Profile'!$E$6)+($C$5:$C$960&lt;&gt;'01 Program Profile'!$E$7)+($D$5:$D$960=""),0),0)),""))</f>
        <v/>
      </c>
      <c r="N271" t="str">
        <f>IF(OR('01 Program Profile'!$E$5="",'01 Program Profile'!$E$6=""),"",IFERROR(INDEX($C$5:$C$960,MATCH(0,INDEX(COUNTIF($N$4:N270,$C$5:$C$960)+($A$5:$A$960&lt;&gt;'01 Program Profile'!$E$5)+($B$5:$B$960&lt;&gt;'01 Program Profile'!$E$6)+($C$5:$C$960=""),0),0)),""))</f>
        <v/>
      </c>
      <c r="O271" t="str">
        <f>IF('01 Program Profile'!$E$5="","",IFERROR(INDEX($B$5:$B$960,MATCH(0,INDEX(COUNTIF($O$4:O270,$B$5:$B$960)+($A$5:$A$960&lt;&gt;'01 Program Profile'!$E$5)+($B$5:$B$960=""),0),0)),""))</f>
        <v/>
      </c>
      <c r="P271" t="str">
        <f>IFERROR(INDEX($A$5:$A$960,MATCH(0,INDEX(COUNTIF($P$4:P270,$A$5:$A$960)+($A$5:$A$960=""),0),0)),"")</f>
        <v/>
      </c>
    </row>
    <row r="272" spans="1:16" ht="18.75">
      <c r="A272" s="74" t="s">
        <v>692</v>
      </c>
      <c r="B272" s="20" t="s">
        <v>316</v>
      </c>
      <c r="C272" s="20" t="s">
        <v>59</v>
      </c>
      <c r="D272" s="20" t="s">
        <v>711</v>
      </c>
      <c r="E272" s="20" t="s">
        <v>177</v>
      </c>
      <c r="F272" s="20" t="s">
        <v>185</v>
      </c>
      <c r="G272" s="75">
        <v>45323</v>
      </c>
      <c r="H272" s="75">
        <v>46660</v>
      </c>
      <c r="I272" s="76" t="s">
        <v>266</v>
      </c>
      <c r="J272" s="77" t="s">
        <v>712</v>
      </c>
      <c r="L272" t="str">
        <f>IF(OR('01 Program Profile'!$E$5="",'01 Program Profile'!$E$6="",'01 Program Profile'!$E$7="",'01 Program Profile'!$E$8=""),"",IFERROR(INDEX($E$5:$E$960,MATCH(0,INDEX(COUNTIF($L$4:L271,$E$5:$E$960)+($A$5:$A$960&lt;&gt;'01 Program Profile'!$E$5)+($B$5:$B$960&lt;&gt;'01 Program Profile'!$E$6)+($C$5:$C$960&lt;&gt;'01 Program Profile'!$E$7)+($D$5:$D$960&lt;&gt;'01 Program Profile'!$E$8)+($E$5:$E$960=""),0),0)),""))</f>
        <v/>
      </c>
      <c r="M272" t="str">
        <f>IF(OR('01 Program Profile'!$E$5="",'01 Program Profile'!$E$6="",'01 Program Profile'!$E$7=""),"",IFERROR(INDEX($D$5:$D$960,MATCH(0,INDEX(COUNTIF($M$4:M271,$D$5:$D$960)+($A$5:$A$960&lt;&gt;'01 Program Profile'!$E$5)+($B$5:$B$960&lt;&gt;'01 Program Profile'!$E$6)+($C$5:$C$960&lt;&gt;'01 Program Profile'!$E$7)+($D$5:$D$960=""),0),0)),""))</f>
        <v/>
      </c>
      <c r="N272" t="str">
        <f>IF(OR('01 Program Profile'!$E$5="",'01 Program Profile'!$E$6=""),"",IFERROR(INDEX($C$5:$C$960,MATCH(0,INDEX(COUNTIF($N$4:N271,$C$5:$C$960)+($A$5:$A$960&lt;&gt;'01 Program Profile'!$E$5)+($B$5:$B$960&lt;&gt;'01 Program Profile'!$E$6)+($C$5:$C$960=""),0),0)),""))</f>
        <v/>
      </c>
      <c r="O272" t="str">
        <f>IF('01 Program Profile'!$E$5="","",IFERROR(INDEX($B$5:$B$960,MATCH(0,INDEX(COUNTIF($O$4:O271,$B$5:$B$960)+($A$5:$A$960&lt;&gt;'01 Program Profile'!$E$5)+($B$5:$B$960=""),0),0)),""))</f>
        <v/>
      </c>
      <c r="P272" t="str">
        <f>IFERROR(INDEX($A$5:$A$960,MATCH(0,INDEX(COUNTIF($P$4:P271,$A$5:$A$960)+($A$5:$A$960=""),0),0)),"")</f>
        <v/>
      </c>
    </row>
    <row r="273" spans="1:16" ht="18.75">
      <c r="A273" s="74" t="s">
        <v>692</v>
      </c>
      <c r="B273" s="20" t="s">
        <v>439</v>
      </c>
      <c r="C273" s="20" t="s">
        <v>59</v>
      </c>
      <c r="D273" s="20" t="s">
        <v>686</v>
      </c>
      <c r="E273" s="20" t="s">
        <v>177</v>
      </c>
      <c r="F273" s="20" t="s">
        <v>185</v>
      </c>
      <c r="G273" s="75">
        <v>44317</v>
      </c>
      <c r="H273" s="75">
        <v>46873</v>
      </c>
      <c r="I273" s="76" t="s">
        <v>260</v>
      </c>
      <c r="J273" s="77" t="s">
        <v>713</v>
      </c>
      <c r="L273" t="str">
        <f>IF(OR('01 Program Profile'!$E$5="",'01 Program Profile'!$E$6="",'01 Program Profile'!$E$7="",'01 Program Profile'!$E$8=""),"",IFERROR(INDEX($E$5:$E$960,MATCH(0,INDEX(COUNTIF($L$4:L272,$E$5:$E$960)+($A$5:$A$960&lt;&gt;'01 Program Profile'!$E$5)+($B$5:$B$960&lt;&gt;'01 Program Profile'!$E$6)+($C$5:$C$960&lt;&gt;'01 Program Profile'!$E$7)+($D$5:$D$960&lt;&gt;'01 Program Profile'!$E$8)+($E$5:$E$960=""),0),0)),""))</f>
        <v/>
      </c>
      <c r="M273" t="str">
        <f>IF(OR('01 Program Profile'!$E$5="",'01 Program Profile'!$E$6="",'01 Program Profile'!$E$7=""),"",IFERROR(INDEX($D$5:$D$960,MATCH(0,INDEX(COUNTIF($M$4:M272,$D$5:$D$960)+($A$5:$A$960&lt;&gt;'01 Program Profile'!$E$5)+($B$5:$B$960&lt;&gt;'01 Program Profile'!$E$6)+($C$5:$C$960&lt;&gt;'01 Program Profile'!$E$7)+($D$5:$D$960=""),0),0)),""))</f>
        <v/>
      </c>
      <c r="N273" t="str">
        <f>IF(OR('01 Program Profile'!$E$5="",'01 Program Profile'!$E$6=""),"",IFERROR(INDEX($C$5:$C$960,MATCH(0,INDEX(COUNTIF($N$4:N272,$C$5:$C$960)+($A$5:$A$960&lt;&gt;'01 Program Profile'!$E$5)+($B$5:$B$960&lt;&gt;'01 Program Profile'!$E$6)+($C$5:$C$960=""),0),0)),""))</f>
        <v/>
      </c>
      <c r="O273" t="str">
        <f>IF('01 Program Profile'!$E$5="","",IFERROR(INDEX($B$5:$B$960,MATCH(0,INDEX(COUNTIF($O$4:O272,$B$5:$B$960)+($A$5:$A$960&lt;&gt;'01 Program Profile'!$E$5)+($B$5:$B$960=""),0),0)),""))</f>
        <v/>
      </c>
      <c r="P273" t="str">
        <f>IFERROR(INDEX($A$5:$A$960,MATCH(0,INDEX(COUNTIF($P$4:P272,$A$5:$A$960)+($A$5:$A$960=""),0),0)),"")</f>
        <v/>
      </c>
    </row>
    <row r="274" spans="1:16" ht="18.75">
      <c r="A274" s="74" t="s">
        <v>692</v>
      </c>
      <c r="B274" s="20" t="s">
        <v>439</v>
      </c>
      <c r="C274" s="20" t="s">
        <v>59</v>
      </c>
      <c r="D274" s="20" t="s">
        <v>440</v>
      </c>
      <c r="E274" s="20" t="s">
        <v>177</v>
      </c>
      <c r="F274" s="20" t="s">
        <v>185</v>
      </c>
      <c r="G274" s="75">
        <v>44835</v>
      </c>
      <c r="H274" s="75">
        <v>46660</v>
      </c>
      <c r="I274" s="76" t="s">
        <v>260</v>
      </c>
      <c r="J274" s="77" t="s">
        <v>714</v>
      </c>
      <c r="L274" t="str">
        <f>IF(OR('01 Program Profile'!$E$5="",'01 Program Profile'!$E$6="",'01 Program Profile'!$E$7="",'01 Program Profile'!$E$8=""),"",IFERROR(INDEX($E$5:$E$960,MATCH(0,INDEX(COUNTIF($L$4:L273,$E$5:$E$960)+($A$5:$A$960&lt;&gt;'01 Program Profile'!$E$5)+($B$5:$B$960&lt;&gt;'01 Program Profile'!$E$6)+($C$5:$C$960&lt;&gt;'01 Program Profile'!$E$7)+($D$5:$D$960&lt;&gt;'01 Program Profile'!$E$8)+($E$5:$E$960=""),0),0)),""))</f>
        <v/>
      </c>
      <c r="M274" t="str">
        <f>IF(OR('01 Program Profile'!$E$5="",'01 Program Profile'!$E$6="",'01 Program Profile'!$E$7=""),"",IFERROR(INDEX($D$5:$D$960,MATCH(0,INDEX(COUNTIF($M$4:M273,$D$5:$D$960)+($A$5:$A$960&lt;&gt;'01 Program Profile'!$E$5)+($B$5:$B$960&lt;&gt;'01 Program Profile'!$E$6)+($C$5:$C$960&lt;&gt;'01 Program Profile'!$E$7)+($D$5:$D$960=""),0),0)),""))</f>
        <v/>
      </c>
      <c r="N274" t="str">
        <f>IF(OR('01 Program Profile'!$E$5="",'01 Program Profile'!$E$6=""),"",IFERROR(INDEX($C$5:$C$960,MATCH(0,INDEX(COUNTIF($N$4:N273,$C$5:$C$960)+($A$5:$A$960&lt;&gt;'01 Program Profile'!$E$5)+($B$5:$B$960&lt;&gt;'01 Program Profile'!$E$6)+($C$5:$C$960=""),0),0)),""))</f>
        <v/>
      </c>
      <c r="O274" t="str">
        <f>IF('01 Program Profile'!$E$5="","",IFERROR(INDEX($B$5:$B$960,MATCH(0,INDEX(COUNTIF($O$4:O273,$B$5:$B$960)+($A$5:$A$960&lt;&gt;'01 Program Profile'!$E$5)+($B$5:$B$960=""),0),0)),""))</f>
        <v/>
      </c>
      <c r="P274" t="str">
        <f>IFERROR(INDEX($A$5:$A$960,MATCH(0,INDEX(COUNTIF($P$4:P273,$A$5:$A$960)+($A$5:$A$960=""),0),0)),"")</f>
        <v/>
      </c>
    </row>
    <row r="275" spans="1:16" ht="18.75">
      <c r="A275" s="74" t="s">
        <v>692</v>
      </c>
      <c r="B275" s="20" t="s">
        <v>439</v>
      </c>
      <c r="C275" s="20" t="s">
        <v>59</v>
      </c>
      <c r="D275" s="20" t="s">
        <v>689</v>
      </c>
      <c r="E275" s="20" t="s">
        <v>177</v>
      </c>
      <c r="F275" s="20" t="s">
        <v>185</v>
      </c>
      <c r="G275" s="75">
        <v>44958</v>
      </c>
      <c r="H275" s="75">
        <v>46782</v>
      </c>
      <c r="I275" s="76" t="s">
        <v>260</v>
      </c>
      <c r="J275" s="77" t="s">
        <v>715</v>
      </c>
      <c r="L275" t="str">
        <f>IF(OR('01 Program Profile'!$E$5="",'01 Program Profile'!$E$6="",'01 Program Profile'!$E$7="",'01 Program Profile'!$E$8=""),"",IFERROR(INDEX($E$5:$E$960,MATCH(0,INDEX(COUNTIF($L$4:L274,$E$5:$E$960)+($A$5:$A$960&lt;&gt;'01 Program Profile'!$E$5)+($B$5:$B$960&lt;&gt;'01 Program Profile'!$E$6)+($C$5:$C$960&lt;&gt;'01 Program Profile'!$E$7)+($D$5:$D$960&lt;&gt;'01 Program Profile'!$E$8)+($E$5:$E$960=""),0),0)),""))</f>
        <v/>
      </c>
      <c r="M275" t="str">
        <f>IF(OR('01 Program Profile'!$E$5="",'01 Program Profile'!$E$6="",'01 Program Profile'!$E$7=""),"",IFERROR(INDEX($D$5:$D$960,MATCH(0,INDEX(COUNTIF($M$4:M274,$D$5:$D$960)+($A$5:$A$960&lt;&gt;'01 Program Profile'!$E$5)+($B$5:$B$960&lt;&gt;'01 Program Profile'!$E$6)+($C$5:$C$960&lt;&gt;'01 Program Profile'!$E$7)+($D$5:$D$960=""),0),0)),""))</f>
        <v/>
      </c>
      <c r="N275" t="str">
        <f>IF(OR('01 Program Profile'!$E$5="",'01 Program Profile'!$E$6=""),"",IFERROR(INDEX($C$5:$C$960,MATCH(0,INDEX(COUNTIF($N$4:N274,$C$5:$C$960)+($A$5:$A$960&lt;&gt;'01 Program Profile'!$E$5)+($B$5:$B$960&lt;&gt;'01 Program Profile'!$E$6)+($C$5:$C$960=""),0),0)),""))</f>
        <v/>
      </c>
      <c r="O275" t="str">
        <f>IF('01 Program Profile'!$E$5="","",IFERROR(INDEX($B$5:$B$960,MATCH(0,INDEX(COUNTIF($O$4:O274,$B$5:$B$960)+($A$5:$A$960&lt;&gt;'01 Program Profile'!$E$5)+($B$5:$B$960=""),0),0)),""))</f>
        <v/>
      </c>
      <c r="P275" t="str">
        <f>IFERROR(INDEX($A$5:$A$960,MATCH(0,INDEX(COUNTIF($P$4:P274,$A$5:$A$960)+($A$5:$A$960=""),0),0)),"")</f>
        <v/>
      </c>
    </row>
    <row r="276" spans="1:16" ht="18.75">
      <c r="A276" s="74" t="s">
        <v>692</v>
      </c>
      <c r="B276" s="20" t="s">
        <v>458</v>
      </c>
      <c r="C276" s="20" t="s">
        <v>59</v>
      </c>
      <c r="D276" s="20" t="s">
        <v>460</v>
      </c>
      <c r="E276" s="20" t="s">
        <v>177</v>
      </c>
      <c r="F276" s="20" t="s">
        <v>185</v>
      </c>
      <c r="G276" s="75">
        <v>45047</v>
      </c>
      <c r="H276" s="75">
        <v>46873</v>
      </c>
      <c r="I276" s="76" t="s">
        <v>260</v>
      </c>
      <c r="J276" s="77" t="s">
        <v>716</v>
      </c>
      <c r="L276" t="str">
        <f>IF(OR('01 Program Profile'!$E$5="",'01 Program Profile'!$E$6="",'01 Program Profile'!$E$7="",'01 Program Profile'!$E$8=""),"",IFERROR(INDEX($E$5:$E$960,MATCH(0,INDEX(COUNTIF($L$4:L275,$E$5:$E$960)+($A$5:$A$960&lt;&gt;'01 Program Profile'!$E$5)+($B$5:$B$960&lt;&gt;'01 Program Profile'!$E$6)+($C$5:$C$960&lt;&gt;'01 Program Profile'!$E$7)+($D$5:$D$960&lt;&gt;'01 Program Profile'!$E$8)+($E$5:$E$960=""),0),0)),""))</f>
        <v/>
      </c>
      <c r="M276" t="str">
        <f>IF(OR('01 Program Profile'!$E$5="",'01 Program Profile'!$E$6="",'01 Program Profile'!$E$7=""),"",IFERROR(INDEX($D$5:$D$960,MATCH(0,INDEX(COUNTIF($M$4:M275,$D$5:$D$960)+($A$5:$A$960&lt;&gt;'01 Program Profile'!$E$5)+($B$5:$B$960&lt;&gt;'01 Program Profile'!$E$6)+($C$5:$C$960&lt;&gt;'01 Program Profile'!$E$7)+($D$5:$D$960=""),0),0)),""))</f>
        <v/>
      </c>
      <c r="N276" t="str">
        <f>IF(OR('01 Program Profile'!$E$5="",'01 Program Profile'!$E$6=""),"",IFERROR(INDEX($C$5:$C$960,MATCH(0,INDEX(COUNTIF($N$4:N275,$C$5:$C$960)+($A$5:$A$960&lt;&gt;'01 Program Profile'!$E$5)+($B$5:$B$960&lt;&gt;'01 Program Profile'!$E$6)+($C$5:$C$960=""),0),0)),""))</f>
        <v/>
      </c>
      <c r="O276" t="str">
        <f>IF('01 Program Profile'!$E$5="","",IFERROR(INDEX($B$5:$B$960,MATCH(0,INDEX(COUNTIF($O$4:O275,$B$5:$B$960)+($A$5:$A$960&lt;&gt;'01 Program Profile'!$E$5)+($B$5:$B$960=""),0),0)),""))</f>
        <v/>
      </c>
      <c r="P276" t="str">
        <f>IFERROR(INDEX($A$5:$A$960,MATCH(0,INDEX(COUNTIF($P$4:P275,$A$5:$A$960)+($A$5:$A$960=""),0),0)),"")</f>
        <v/>
      </c>
    </row>
    <row r="277" spans="1:16" ht="18.75">
      <c r="A277" s="74" t="s">
        <v>692</v>
      </c>
      <c r="B277" s="20" t="s">
        <v>458</v>
      </c>
      <c r="C277" s="20" t="s">
        <v>59</v>
      </c>
      <c r="D277" s="20" t="s">
        <v>462</v>
      </c>
      <c r="E277" s="20" t="s">
        <v>177</v>
      </c>
      <c r="F277" s="20" t="s">
        <v>185</v>
      </c>
      <c r="G277" s="75">
        <v>44927</v>
      </c>
      <c r="H277" s="75">
        <v>46751</v>
      </c>
      <c r="I277" s="76" t="s">
        <v>260</v>
      </c>
      <c r="J277" s="77" t="s">
        <v>717</v>
      </c>
      <c r="L277" t="str">
        <f>IF(OR('01 Program Profile'!$E$5="",'01 Program Profile'!$E$6="",'01 Program Profile'!$E$7="",'01 Program Profile'!$E$8=""),"",IFERROR(INDEX($E$5:$E$960,MATCH(0,INDEX(COUNTIF($L$4:L276,$E$5:$E$960)+($A$5:$A$960&lt;&gt;'01 Program Profile'!$E$5)+($B$5:$B$960&lt;&gt;'01 Program Profile'!$E$6)+($C$5:$C$960&lt;&gt;'01 Program Profile'!$E$7)+($D$5:$D$960&lt;&gt;'01 Program Profile'!$E$8)+($E$5:$E$960=""),0),0)),""))</f>
        <v/>
      </c>
      <c r="M277" t="str">
        <f>IF(OR('01 Program Profile'!$E$5="",'01 Program Profile'!$E$6="",'01 Program Profile'!$E$7=""),"",IFERROR(INDEX($D$5:$D$960,MATCH(0,INDEX(COUNTIF($M$4:M276,$D$5:$D$960)+($A$5:$A$960&lt;&gt;'01 Program Profile'!$E$5)+($B$5:$B$960&lt;&gt;'01 Program Profile'!$E$6)+($C$5:$C$960&lt;&gt;'01 Program Profile'!$E$7)+($D$5:$D$960=""),0),0)),""))</f>
        <v/>
      </c>
      <c r="N277" t="str">
        <f>IF(OR('01 Program Profile'!$E$5="",'01 Program Profile'!$E$6=""),"",IFERROR(INDEX($C$5:$C$960,MATCH(0,INDEX(COUNTIF($N$4:N276,$C$5:$C$960)+($A$5:$A$960&lt;&gt;'01 Program Profile'!$E$5)+($B$5:$B$960&lt;&gt;'01 Program Profile'!$E$6)+($C$5:$C$960=""),0),0)),""))</f>
        <v/>
      </c>
      <c r="O277" t="str">
        <f>IF('01 Program Profile'!$E$5="","",IFERROR(INDEX($B$5:$B$960,MATCH(0,INDEX(COUNTIF($O$4:O276,$B$5:$B$960)+($A$5:$A$960&lt;&gt;'01 Program Profile'!$E$5)+($B$5:$B$960=""),0),0)),""))</f>
        <v/>
      </c>
      <c r="P277" t="str">
        <f>IFERROR(INDEX($A$5:$A$960,MATCH(0,INDEX(COUNTIF($P$4:P276,$A$5:$A$960)+($A$5:$A$960=""),0),0)),"")</f>
        <v/>
      </c>
    </row>
    <row r="278" spans="1:16" ht="18.75">
      <c r="A278" s="74" t="s">
        <v>692</v>
      </c>
      <c r="B278" s="20" t="s">
        <v>458</v>
      </c>
      <c r="C278" s="20" t="s">
        <v>59</v>
      </c>
      <c r="D278" s="20" t="s">
        <v>718</v>
      </c>
      <c r="E278" s="20" t="s">
        <v>177</v>
      </c>
      <c r="F278" s="20" t="s">
        <v>185</v>
      </c>
      <c r="G278" s="75">
        <v>45047</v>
      </c>
      <c r="H278" s="75">
        <v>46873</v>
      </c>
      <c r="I278" s="76" t="s">
        <v>260</v>
      </c>
      <c r="J278" s="77" t="s">
        <v>719</v>
      </c>
      <c r="L278" t="str">
        <f>IF(OR('01 Program Profile'!$E$5="",'01 Program Profile'!$E$6="",'01 Program Profile'!$E$7="",'01 Program Profile'!$E$8=""),"",IFERROR(INDEX($E$5:$E$960,MATCH(0,INDEX(COUNTIF($L$4:L277,$E$5:$E$960)+($A$5:$A$960&lt;&gt;'01 Program Profile'!$E$5)+($B$5:$B$960&lt;&gt;'01 Program Profile'!$E$6)+($C$5:$C$960&lt;&gt;'01 Program Profile'!$E$7)+($D$5:$D$960&lt;&gt;'01 Program Profile'!$E$8)+($E$5:$E$960=""),0),0)),""))</f>
        <v/>
      </c>
      <c r="M278" t="str">
        <f>IF(OR('01 Program Profile'!$E$5="",'01 Program Profile'!$E$6="",'01 Program Profile'!$E$7=""),"",IFERROR(INDEX($D$5:$D$960,MATCH(0,INDEX(COUNTIF($M$4:M277,$D$5:$D$960)+($A$5:$A$960&lt;&gt;'01 Program Profile'!$E$5)+($B$5:$B$960&lt;&gt;'01 Program Profile'!$E$6)+($C$5:$C$960&lt;&gt;'01 Program Profile'!$E$7)+($D$5:$D$960=""),0),0)),""))</f>
        <v/>
      </c>
      <c r="N278" t="str">
        <f>IF(OR('01 Program Profile'!$E$5="",'01 Program Profile'!$E$6=""),"",IFERROR(INDEX($C$5:$C$960,MATCH(0,INDEX(COUNTIF($N$4:N277,$C$5:$C$960)+($A$5:$A$960&lt;&gt;'01 Program Profile'!$E$5)+($B$5:$B$960&lt;&gt;'01 Program Profile'!$E$6)+($C$5:$C$960=""),0),0)),""))</f>
        <v/>
      </c>
      <c r="O278" t="str">
        <f>IF('01 Program Profile'!$E$5="","",IFERROR(INDEX($B$5:$B$960,MATCH(0,INDEX(COUNTIF($O$4:O277,$B$5:$B$960)+($A$5:$A$960&lt;&gt;'01 Program Profile'!$E$5)+($B$5:$B$960=""),0),0)),""))</f>
        <v/>
      </c>
      <c r="P278" t="str">
        <f>IFERROR(INDEX($A$5:$A$960,MATCH(0,INDEX(COUNTIF($P$4:P277,$A$5:$A$960)+($A$5:$A$960=""),0),0)),"")</f>
        <v/>
      </c>
    </row>
    <row r="279" spans="1:16" ht="18.75">
      <c r="A279" s="74" t="s">
        <v>720</v>
      </c>
      <c r="B279" s="20" t="s">
        <v>721</v>
      </c>
      <c r="C279" s="20" t="s">
        <v>59</v>
      </c>
      <c r="D279" s="20" t="s">
        <v>415</v>
      </c>
      <c r="E279" s="20" t="s">
        <v>518</v>
      </c>
      <c r="F279" s="20" t="s">
        <v>185</v>
      </c>
      <c r="G279" s="75">
        <v>45047</v>
      </c>
      <c r="H279" s="75">
        <v>46873</v>
      </c>
      <c r="I279" s="76" t="s">
        <v>197</v>
      </c>
      <c r="J279" s="77" t="s">
        <v>722</v>
      </c>
      <c r="L279" t="str">
        <f>IF(OR('01 Program Profile'!$E$5="",'01 Program Profile'!$E$6="",'01 Program Profile'!$E$7="",'01 Program Profile'!$E$8=""),"",IFERROR(INDEX($E$5:$E$960,MATCH(0,INDEX(COUNTIF($L$4:L278,$E$5:$E$960)+($A$5:$A$960&lt;&gt;'01 Program Profile'!$E$5)+($B$5:$B$960&lt;&gt;'01 Program Profile'!$E$6)+($C$5:$C$960&lt;&gt;'01 Program Profile'!$E$7)+($D$5:$D$960&lt;&gt;'01 Program Profile'!$E$8)+($E$5:$E$960=""),0),0)),""))</f>
        <v/>
      </c>
      <c r="M279" t="str">
        <f>IF(OR('01 Program Profile'!$E$5="",'01 Program Profile'!$E$6="",'01 Program Profile'!$E$7=""),"",IFERROR(INDEX($D$5:$D$960,MATCH(0,INDEX(COUNTIF($M$4:M278,$D$5:$D$960)+($A$5:$A$960&lt;&gt;'01 Program Profile'!$E$5)+($B$5:$B$960&lt;&gt;'01 Program Profile'!$E$6)+($C$5:$C$960&lt;&gt;'01 Program Profile'!$E$7)+($D$5:$D$960=""),0),0)),""))</f>
        <v/>
      </c>
      <c r="N279" t="str">
        <f>IF(OR('01 Program Profile'!$E$5="",'01 Program Profile'!$E$6=""),"",IFERROR(INDEX($C$5:$C$960,MATCH(0,INDEX(COUNTIF($N$4:N278,$C$5:$C$960)+($A$5:$A$960&lt;&gt;'01 Program Profile'!$E$5)+($B$5:$B$960&lt;&gt;'01 Program Profile'!$E$6)+($C$5:$C$960=""),0),0)),""))</f>
        <v/>
      </c>
      <c r="O279" t="str">
        <f>IF('01 Program Profile'!$E$5="","",IFERROR(INDEX($B$5:$B$960,MATCH(0,INDEX(COUNTIF($O$4:O278,$B$5:$B$960)+($A$5:$A$960&lt;&gt;'01 Program Profile'!$E$5)+($B$5:$B$960=""),0),0)),""))</f>
        <v/>
      </c>
      <c r="P279" t="str">
        <f>IFERROR(INDEX($A$5:$A$960,MATCH(0,INDEX(COUNTIF($P$4:P278,$A$5:$A$960)+($A$5:$A$960=""),0),0)),"")</f>
        <v/>
      </c>
    </row>
    <row r="280" spans="1:16" ht="18.75">
      <c r="A280" s="74" t="s">
        <v>720</v>
      </c>
      <c r="B280" s="20" t="s">
        <v>293</v>
      </c>
      <c r="C280" s="20" t="s">
        <v>59</v>
      </c>
      <c r="D280" s="20" t="s">
        <v>723</v>
      </c>
      <c r="E280" s="20" t="s">
        <v>177</v>
      </c>
      <c r="F280" s="20" t="s">
        <v>185</v>
      </c>
      <c r="G280" s="75">
        <v>45444</v>
      </c>
      <c r="H280" s="75">
        <v>47268</v>
      </c>
      <c r="I280" s="76" t="s">
        <v>266</v>
      </c>
      <c r="J280" s="77" t="s">
        <v>724</v>
      </c>
      <c r="L280" t="str">
        <f>IF(OR('01 Program Profile'!$E$5="",'01 Program Profile'!$E$6="",'01 Program Profile'!$E$7="",'01 Program Profile'!$E$8=""),"",IFERROR(INDEX($E$5:$E$960,MATCH(0,INDEX(COUNTIF($L$4:L279,$E$5:$E$960)+($A$5:$A$960&lt;&gt;'01 Program Profile'!$E$5)+($B$5:$B$960&lt;&gt;'01 Program Profile'!$E$6)+($C$5:$C$960&lt;&gt;'01 Program Profile'!$E$7)+($D$5:$D$960&lt;&gt;'01 Program Profile'!$E$8)+($E$5:$E$960=""),0),0)),""))</f>
        <v/>
      </c>
      <c r="M280" t="str">
        <f>IF(OR('01 Program Profile'!$E$5="",'01 Program Profile'!$E$6="",'01 Program Profile'!$E$7=""),"",IFERROR(INDEX($D$5:$D$960,MATCH(0,INDEX(COUNTIF($M$4:M279,$D$5:$D$960)+($A$5:$A$960&lt;&gt;'01 Program Profile'!$E$5)+($B$5:$B$960&lt;&gt;'01 Program Profile'!$E$6)+($C$5:$C$960&lt;&gt;'01 Program Profile'!$E$7)+($D$5:$D$960=""),0),0)),""))</f>
        <v/>
      </c>
      <c r="N280" t="str">
        <f>IF(OR('01 Program Profile'!$E$5="",'01 Program Profile'!$E$6=""),"",IFERROR(INDEX($C$5:$C$960,MATCH(0,INDEX(COUNTIF($N$4:N279,$C$5:$C$960)+($A$5:$A$960&lt;&gt;'01 Program Profile'!$E$5)+($B$5:$B$960&lt;&gt;'01 Program Profile'!$E$6)+($C$5:$C$960=""),0),0)),""))</f>
        <v/>
      </c>
      <c r="O280" t="str">
        <f>IF('01 Program Profile'!$E$5="","",IFERROR(INDEX($B$5:$B$960,MATCH(0,INDEX(COUNTIF($O$4:O279,$B$5:$B$960)+($A$5:$A$960&lt;&gt;'01 Program Profile'!$E$5)+($B$5:$B$960=""),0),0)),""))</f>
        <v/>
      </c>
      <c r="P280" t="str">
        <f>IFERROR(INDEX($A$5:$A$960,MATCH(0,INDEX(COUNTIF($P$4:P279,$A$5:$A$960)+($A$5:$A$960=""),0),0)),"")</f>
        <v/>
      </c>
    </row>
    <row r="281" spans="1:16" ht="18.75">
      <c r="A281" s="74" t="s">
        <v>720</v>
      </c>
      <c r="B281" s="20" t="s">
        <v>306</v>
      </c>
      <c r="C281" s="20" t="s">
        <v>59</v>
      </c>
      <c r="D281" s="20" t="s">
        <v>307</v>
      </c>
      <c r="E281" s="20" t="s">
        <v>177</v>
      </c>
      <c r="F281" s="20" t="s">
        <v>185</v>
      </c>
      <c r="G281" s="75">
        <v>45444</v>
      </c>
      <c r="H281" s="75">
        <v>47268</v>
      </c>
      <c r="I281" s="76" t="s">
        <v>266</v>
      </c>
      <c r="J281" s="77" t="s">
        <v>725</v>
      </c>
      <c r="L281" t="str">
        <f>IF(OR('01 Program Profile'!$E$5="",'01 Program Profile'!$E$6="",'01 Program Profile'!$E$7="",'01 Program Profile'!$E$8=""),"",IFERROR(INDEX($E$5:$E$960,MATCH(0,INDEX(COUNTIF($L$4:L280,$E$5:$E$960)+($A$5:$A$960&lt;&gt;'01 Program Profile'!$E$5)+($B$5:$B$960&lt;&gt;'01 Program Profile'!$E$6)+($C$5:$C$960&lt;&gt;'01 Program Profile'!$E$7)+($D$5:$D$960&lt;&gt;'01 Program Profile'!$E$8)+($E$5:$E$960=""),0),0)),""))</f>
        <v/>
      </c>
      <c r="M281" t="str">
        <f>IF(OR('01 Program Profile'!$E$5="",'01 Program Profile'!$E$6="",'01 Program Profile'!$E$7=""),"",IFERROR(INDEX($D$5:$D$960,MATCH(0,INDEX(COUNTIF($M$4:M280,$D$5:$D$960)+($A$5:$A$960&lt;&gt;'01 Program Profile'!$E$5)+($B$5:$B$960&lt;&gt;'01 Program Profile'!$E$6)+($C$5:$C$960&lt;&gt;'01 Program Profile'!$E$7)+($D$5:$D$960=""),0),0)),""))</f>
        <v/>
      </c>
      <c r="N281" t="str">
        <f>IF(OR('01 Program Profile'!$E$5="",'01 Program Profile'!$E$6=""),"",IFERROR(INDEX($C$5:$C$960,MATCH(0,INDEX(COUNTIF($N$4:N280,$C$5:$C$960)+($A$5:$A$960&lt;&gt;'01 Program Profile'!$E$5)+($B$5:$B$960&lt;&gt;'01 Program Profile'!$E$6)+($C$5:$C$960=""),0),0)),""))</f>
        <v/>
      </c>
      <c r="O281" t="str">
        <f>IF('01 Program Profile'!$E$5="","",IFERROR(INDEX($B$5:$B$960,MATCH(0,INDEX(COUNTIF($O$4:O280,$B$5:$B$960)+($A$5:$A$960&lt;&gt;'01 Program Profile'!$E$5)+($B$5:$B$960=""),0),0)),""))</f>
        <v/>
      </c>
      <c r="P281" t="str">
        <f>IFERROR(INDEX($A$5:$A$960,MATCH(0,INDEX(COUNTIF($P$4:P280,$A$5:$A$960)+($A$5:$A$960=""),0),0)),"")</f>
        <v/>
      </c>
    </row>
    <row r="282" spans="1:16" ht="18.75">
      <c r="A282" s="74" t="s">
        <v>720</v>
      </c>
      <c r="B282" s="20" t="s">
        <v>316</v>
      </c>
      <c r="C282" s="20" t="s">
        <v>59</v>
      </c>
      <c r="D282" s="20" t="s">
        <v>726</v>
      </c>
      <c r="E282" s="20" t="s">
        <v>177</v>
      </c>
      <c r="F282" s="20" t="s">
        <v>185</v>
      </c>
      <c r="G282" s="75">
        <v>45474</v>
      </c>
      <c r="H282" s="75">
        <v>47299</v>
      </c>
      <c r="I282" s="76" t="s">
        <v>266</v>
      </c>
      <c r="J282" s="77" t="s">
        <v>727</v>
      </c>
      <c r="L282" t="str">
        <f>IF(OR('01 Program Profile'!$E$5="",'01 Program Profile'!$E$6="",'01 Program Profile'!$E$7="",'01 Program Profile'!$E$8=""),"",IFERROR(INDEX($E$5:$E$960,MATCH(0,INDEX(COUNTIF($L$4:L281,$E$5:$E$960)+($A$5:$A$960&lt;&gt;'01 Program Profile'!$E$5)+($B$5:$B$960&lt;&gt;'01 Program Profile'!$E$6)+($C$5:$C$960&lt;&gt;'01 Program Profile'!$E$7)+($D$5:$D$960&lt;&gt;'01 Program Profile'!$E$8)+($E$5:$E$960=""),0),0)),""))</f>
        <v/>
      </c>
      <c r="M282" t="str">
        <f>IF(OR('01 Program Profile'!$E$5="",'01 Program Profile'!$E$6="",'01 Program Profile'!$E$7=""),"",IFERROR(INDEX($D$5:$D$960,MATCH(0,INDEX(COUNTIF($M$4:M281,$D$5:$D$960)+($A$5:$A$960&lt;&gt;'01 Program Profile'!$E$5)+($B$5:$B$960&lt;&gt;'01 Program Profile'!$E$6)+($C$5:$C$960&lt;&gt;'01 Program Profile'!$E$7)+($D$5:$D$960=""),0),0)),""))</f>
        <v/>
      </c>
      <c r="N282" t="str">
        <f>IF(OR('01 Program Profile'!$E$5="",'01 Program Profile'!$E$6=""),"",IFERROR(INDEX($C$5:$C$960,MATCH(0,INDEX(COUNTIF($N$4:N281,$C$5:$C$960)+($A$5:$A$960&lt;&gt;'01 Program Profile'!$E$5)+($B$5:$B$960&lt;&gt;'01 Program Profile'!$E$6)+($C$5:$C$960=""),0),0)),""))</f>
        <v/>
      </c>
      <c r="O282" t="str">
        <f>IF('01 Program Profile'!$E$5="","",IFERROR(INDEX($B$5:$B$960,MATCH(0,INDEX(COUNTIF($O$4:O281,$B$5:$B$960)+($A$5:$A$960&lt;&gt;'01 Program Profile'!$E$5)+($B$5:$B$960=""),0),0)),""))</f>
        <v/>
      </c>
      <c r="P282" t="str">
        <f>IFERROR(INDEX($A$5:$A$960,MATCH(0,INDEX(COUNTIF($P$4:P281,$A$5:$A$960)+($A$5:$A$960=""),0),0)),"")</f>
        <v/>
      </c>
    </row>
    <row r="283" spans="1:16" ht="18.75">
      <c r="A283" s="74" t="s">
        <v>720</v>
      </c>
      <c r="B283" s="20" t="s">
        <v>728</v>
      </c>
      <c r="C283" s="20" t="s">
        <v>59</v>
      </c>
      <c r="D283" s="20" t="s">
        <v>223</v>
      </c>
      <c r="E283" s="20" t="s">
        <v>518</v>
      </c>
      <c r="F283" s="20" t="s">
        <v>185</v>
      </c>
      <c r="G283" s="75">
        <v>45992</v>
      </c>
      <c r="H283" s="75">
        <v>47087</v>
      </c>
      <c r="I283" s="76" t="s">
        <v>224</v>
      </c>
      <c r="J283" s="77" t="s">
        <v>729</v>
      </c>
      <c r="L283" t="str">
        <f>IF(OR('01 Program Profile'!$E$5="",'01 Program Profile'!$E$6="",'01 Program Profile'!$E$7="",'01 Program Profile'!$E$8=""),"",IFERROR(INDEX($E$5:$E$960,MATCH(0,INDEX(COUNTIF($L$4:L282,$E$5:$E$960)+($A$5:$A$960&lt;&gt;'01 Program Profile'!$E$5)+($B$5:$B$960&lt;&gt;'01 Program Profile'!$E$6)+($C$5:$C$960&lt;&gt;'01 Program Profile'!$E$7)+($D$5:$D$960&lt;&gt;'01 Program Profile'!$E$8)+($E$5:$E$960=""),0),0)),""))</f>
        <v/>
      </c>
      <c r="M283" t="str">
        <f>IF(OR('01 Program Profile'!$E$5="",'01 Program Profile'!$E$6="",'01 Program Profile'!$E$7=""),"",IFERROR(INDEX($D$5:$D$960,MATCH(0,INDEX(COUNTIF($M$4:M282,$D$5:$D$960)+($A$5:$A$960&lt;&gt;'01 Program Profile'!$E$5)+($B$5:$B$960&lt;&gt;'01 Program Profile'!$E$6)+($C$5:$C$960&lt;&gt;'01 Program Profile'!$E$7)+($D$5:$D$960=""),0),0)),""))</f>
        <v/>
      </c>
      <c r="N283" t="str">
        <f>IF(OR('01 Program Profile'!$E$5="",'01 Program Profile'!$E$6=""),"",IFERROR(INDEX($C$5:$C$960,MATCH(0,INDEX(COUNTIF($N$4:N282,$C$5:$C$960)+($A$5:$A$960&lt;&gt;'01 Program Profile'!$E$5)+($B$5:$B$960&lt;&gt;'01 Program Profile'!$E$6)+($C$5:$C$960=""),0),0)),""))</f>
        <v/>
      </c>
      <c r="O283" t="str">
        <f>IF('01 Program Profile'!$E$5="","",IFERROR(INDEX($B$5:$B$960,MATCH(0,INDEX(COUNTIF($O$4:O282,$B$5:$B$960)+($A$5:$A$960&lt;&gt;'01 Program Profile'!$E$5)+($B$5:$B$960=""),0),0)),""))</f>
        <v/>
      </c>
      <c r="P283" t="str">
        <f>IFERROR(INDEX($A$5:$A$960,MATCH(0,INDEX(COUNTIF($P$4:P282,$A$5:$A$960)+($A$5:$A$960=""),0),0)),"")</f>
        <v/>
      </c>
    </row>
    <row r="284" spans="1:16" ht="18.75">
      <c r="A284" s="74" t="s">
        <v>720</v>
      </c>
      <c r="B284" s="20" t="s">
        <v>728</v>
      </c>
      <c r="C284" s="20" t="s">
        <v>59</v>
      </c>
      <c r="D284" s="20" t="s">
        <v>460</v>
      </c>
      <c r="E284" s="20" t="s">
        <v>518</v>
      </c>
      <c r="F284" s="20" t="s">
        <v>185</v>
      </c>
      <c r="G284" s="75">
        <v>45047</v>
      </c>
      <c r="H284" s="75">
        <v>46873</v>
      </c>
      <c r="I284" s="76" t="s">
        <v>260</v>
      </c>
      <c r="J284" s="77" t="s">
        <v>730</v>
      </c>
      <c r="L284" t="str">
        <f>IF(OR('01 Program Profile'!$E$5="",'01 Program Profile'!$E$6="",'01 Program Profile'!$E$7="",'01 Program Profile'!$E$8=""),"",IFERROR(INDEX($E$5:$E$960,MATCH(0,INDEX(COUNTIF($L$4:L283,$E$5:$E$960)+($A$5:$A$960&lt;&gt;'01 Program Profile'!$E$5)+($B$5:$B$960&lt;&gt;'01 Program Profile'!$E$6)+($C$5:$C$960&lt;&gt;'01 Program Profile'!$E$7)+($D$5:$D$960&lt;&gt;'01 Program Profile'!$E$8)+($E$5:$E$960=""),0),0)),""))</f>
        <v/>
      </c>
      <c r="M284" t="str">
        <f>IF(OR('01 Program Profile'!$E$5="",'01 Program Profile'!$E$6="",'01 Program Profile'!$E$7=""),"",IFERROR(INDEX($D$5:$D$960,MATCH(0,INDEX(COUNTIF($M$4:M283,$D$5:$D$960)+($A$5:$A$960&lt;&gt;'01 Program Profile'!$E$5)+($B$5:$B$960&lt;&gt;'01 Program Profile'!$E$6)+($C$5:$C$960&lt;&gt;'01 Program Profile'!$E$7)+($D$5:$D$960=""),0),0)),""))</f>
        <v/>
      </c>
      <c r="N284" t="str">
        <f>IF(OR('01 Program Profile'!$E$5="",'01 Program Profile'!$E$6=""),"",IFERROR(INDEX($C$5:$C$960,MATCH(0,INDEX(COUNTIF($N$4:N283,$C$5:$C$960)+($A$5:$A$960&lt;&gt;'01 Program Profile'!$E$5)+($B$5:$B$960&lt;&gt;'01 Program Profile'!$E$6)+($C$5:$C$960=""),0),0)),""))</f>
        <v/>
      </c>
      <c r="O284" t="str">
        <f>IF('01 Program Profile'!$E$5="","",IFERROR(INDEX($B$5:$B$960,MATCH(0,INDEX(COUNTIF($O$4:O283,$B$5:$B$960)+($A$5:$A$960&lt;&gt;'01 Program Profile'!$E$5)+($B$5:$B$960=""),0),0)),""))</f>
        <v/>
      </c>
      <c r="P284" t="str">
        <f>IFERROR(INDEX($A$5:$A$960,MATCH(0,INDEX(COUNTIF($P$4:P283,$A$5:$A$960)+($A$5:$A$960=""),0),0)),"")</f>
        <v/>
      </c>
    </row>
    <row r="285" spans="1:16" ht="18.75">
      <c r="A285" s="74" t="s">
        <v>720</v>
      </c>
      <c r="B285" s="20" t="s">
        <v>439</v>
      </c>
      <c r="C285" s="20" t="s">
        <v>59</v>
      </c>
      <c r="D285" s="20" t="s">
        <v>731</v>
      </c>
      <c r="E285" s="20" t="s">
        <v>177</v>
      </c>
      <c r="F285" s="20" t="s">
        <v>178</v>
      </c>
      <c r="G285" s="75">
        <v>45839</v>
      </c>
      <c r="H285" s="75">
        <v>46568</v>
      </c>
      <c r="I285" s="76" t="s">
        <v>260</v>
      </c>
      <c r="J285" s="77" t="s">
        <v>732</v>
      </c>
      <c r="L285" t="str">
        <f>IF(OR('01 Program Profile'!$E$5="",'01 Program Profile'!$E$6="",'01 Program Profile'!$E$7="",'01 Program Profile'!$E$8=""),"",IFERROR(INDEX($E$5:$E$960,MATCH(0,INDEX(COUNTIF($L$4:L284,$E$5:$E$960)+($A$5:$A$960&lt;&gt;'01 Program Profile'!$E$5)+($B$5:$B$960&lt;&gt;'01 Program Profile'!$E$6)+($C$5:$C$960&lt;&gt;'01 Program Profile'!$E$7)+($D$5:$D$960&lt;&gt;'01 Program Profile'!$E$8)+($E$5:$E$960=""),0),0)),""))</f>
        <v/>
      </c>
      <c r="M285" t="str">
        <f>IF(OR('01 Program Profile'!$E$5="",'01 Program Profile'!$E$6="",'01 Program Profile'!$E$7=""),"",IFERROR(INDEX($D$5:$D$960,MATCH(0,INDEX(COUNTIF($M$4:M284,$D$5:$D$960)+($A$5:$A$960&lt;&gt;'01 Program Profile'!$E$5)+($B$5:$B$960&lt;&gt;'01 Program Profile'!$E$6)+($C$5:$C$960&lt;&gt;'01 Program Profile'!$E$7)+($D$5:$D$960=""),0),0)),""))</f>
        <v/>
      </c>
      <c r="N285" t="str">
        <f>IF(OR('01 Program Profile'!$E$5="",'01 Program Profile'!$E$6=""),"",IFERROR(INDEX($C$5:$C$960,MATCH(0,INDEX(COUNTIF($N$4:N284,$C$5:$C$960)+($A$5:$A$960&lt;&gt;'01 Program Profile'!$E$5)+($B$5:$B$960&lt;&gt;'01 Program Profile'!$E$6)+($C$5:$C$960=""),0),0)),""))</f>
        <v/>
      </c>
      <c r="O285" t="str">
        <f>IF('01 Program Profile'!$E$5="","",IFERROR(INDEX($B$5:$B$960,MATCH(0,INDEX(COUNTIF($O$4:O284,$B$5:$B$960)+($A$5:$A$960&lt;&gt;'01 Program Profile'!$E$5)+($B$5:$B$960=""),0),0)),""))</f>
        <v/>
      </c>
      <c r="P285" t="str">
        <f>IFERROR(INDEX($A$5:$A$960,MATCH(0,INDEX(COUNTIF($P$4:P284,$A$5:$A$960)+($A$5:$A$960=""),0),0)),"")</f>
        <v/>
      </c>
    </row>
    <row r="286" spans="1:16" ht="18.75">
      <c r="A286" s="74" t="s">
        <v>720</v>
      </c>
      <c r="B286" s="20" t="s">
        <v>439</v>
      </c>
      <c r="C286" s="20" t="s">
        <v>59</v>
      </c>
      <c r="D286" s="20" t="s">
        <v>686</v>
      </c>
      <c r="E286" s="20" t="s">
        <v>177</v>
      </c>
      <c r="F286" s="20" t="s">
        <v>185</v>
      </c>
      <c r="G286" s="75">
        <v>45108</v>
      </c>
      <c r="H286" s="75">
        <v>46934</v>
      </c>
      <c r="I286" s="76" t="s">
        <v>260</v>
      </c>
      <c r="J286" s="77" t="s">
        <v>733</v>
      </c>
      <c r="L286" t="str">
        <f>IF(OR('01 Program Profile'!$E$5="",'01 Program Profile'!$E$6="",'01 Program Profile'!$E$7="",'01 Program Profile'!$E$8=""),"",IFERROR(INDEX($E$5:$E$960,MATCH(0,INDEX(COUNTIF($L$4:L285,$E$5:$E$960)+($A$5:$A$960&lt;&gt;'01 Program Profile'!$E$5)+($B$5:$B$960&lt;&gt;'01 Program Profile'!$E$6)+($C$5:$C$960&lt;&gt;'01 Program Profile'!$E$7)+($D$5:$D$960&lt;&gt;'01 Program Profile'!$E$8)+($E$5:$E$960=""),0),0)),""))</f>
        <v/>
      </c>
      <c r="M286" t="str">
        <f>IF(OR('01 Program Profile'!$E$5="",'01 Program Profile'!$E$6="",'01 Program Profile'!$E$7=""),"",IFERROR(INDEX($D$5:$D$960,MATCH(0,INDEX(COUNTIF($M$4:M285,$D$5:$D$960)+($A$5:$A$960&lt;&gt;'01 Program Profile'!$E$5)+($B$5:$B$960&lt;&gt;'01 Program Profile'!$E$6)+($C$5:$C$960&lt;&gt;'01 Program Profile'!$E$7)+($D$5:$D$960=""),0),0)),""))</f>
        <v/>
      </c>
      <c r="N286" t="str">
        <f>IF(OR('01 Program Profile'!$E$5="",'01 Program Profile'!$E$6=""),"",IFERROR(INDEX($C$5:$C$960,MATCH(0,INDEX(COUNTIF($N$4:N285,$C$5:$C$960)+($A$5:$A$960&lt;&gt;'01 Program Profile'!$E$5)+($B$5:$B$960&lt;&gt;'01 Program Profile'!$E$6)+($C$5:$C$960=""),0),0)),""))</f>
        <v/>
      </c>
      <c r="O286" t="str">
        <f>IF('01 Program Profile'!$E$5="","",IFERROR(INDEX($B$5:$B$960,MATCH(0,INDEX(COUNTIF($O$4:O285,$B$5:$B$960)+($A$5:$A$960&lt;&gt;'01 Program Profile'!$E$5)+($B$5:$B$960=""),0),0)),""))</f>
        <v/>
      </c>
      <c r="P286" t="str">
        <f>IFERROR(INDEX($A$5:$A$960,MATCH(0,INDEX(COUNTIF($P$4:P285,$A$5:$A$960)+($A$5:$A$960=""),0),0)),"")</f>
        <v/>
      </c>
    </row>
    <row r="287" spans="1:16" ht="18.75">
      <c r="A287" s="74" t="s">
        <v>720</v>
      </c>
      <c r="B287" s="20" t="s">
        <v>439</v>
      </c>
      <c r="C287" s="20" t="s">
        <v>59</v>
      </c>
      <c r="D287" s="20" t="s">
        <v>734</v>
      </c>
      <c r="E287" s="20" t="s">
        <v>177</v>
      </c>
      <c r="F287" s="20" t="s">
        <v>178</v>
      </c>
      <c r="G287" s="75">
        <v>45839</v>
      </c>
      <c r="H287" s="75">
        <v>46568</v>
      </c>
      <c r="I287" s="76" t="s">
        <v>260</v>
      </c>
      <c r="J287" s="77" t="s">
        <v>735</v>
      </c>
      <c r="L287" t="str">
        <f>IF(OR('01 Program Profile'!$E$5="",'01 Program Profile'!$E$6="",'01 Program Profile'!$E$7="",'01 Program Profile'!$E$8=""),"",IFERROR(INDEX($E$5:$E$960,MATCH(0,INDEX(COUNTIF($L$4:L286,$E$5:$E$960)+($A$5:$A$960&lt;&gt;'01 Program Profile'!$E$5)+($B$5:$B$960&lt;&gt;'01 Program Profile'!$E$6)+($C$5:$C$960&lt;&gt;'01 Program Profile'!$E$7)+($D$5:$D$960&lt;&gt;'01 Program Profile'!$E$8)+($E$5:$E$960=""),0),0)),""))</f>
        <v/>
      </c>
      <c r="M287" t="str">
        <f>IF(OR('01 Program Profile'!$E$5="",'01 Program Profile'!$E$6="",'01 Program Profile'!$E$7=""),"",IFERROR(INDEX($D$5:$D$960,MATCH(0,INDEX(COUNTIF($M$4:M286,$D$5:$D$960)+($A$5:$A$960&lt;&gt;'01 Program Profile'!$E$5)+($B$5:$B$960&lt;&gt;'01 Program Profile'!$E$6)+($C$5:$C$960&lt;&gt;'01 Program Profile'!$E$7)+($D$5:$D$960=""),0),0)),""))</f>
        <v/>
      </c>
      <c r="N287" t="str">
        <f>IF(OR('01 Program Profile'!$E$5="",'01 Program Profile'!$E$6=""),"",IFERROR(INDEX($C$5:$C$960,MATCH(0,INDEX(COUNTIF($N$4:N286,$C$5:$C$960)+($A$5:$A$960&lt;&gt;'01 Program Profile'!$E$5)+($B$5:$B$960&lt;&gt;'01 Program Profile'!$E$6)+($C$5:$C$960=""),0),0)),""))</f>
        <v/>
      </c>
      <c r="O287" t="str">
        <f>IF('01 Program Profile'!$E$5="","",IFERROR(INDEX($B$5:$B$960,MATCH(0,INDEX(COUNTIF($O$4:O286,$B$5:$B$960)+($A$5:$A$960&lt;&gt;'01 Program Profile'!$E$5)+($B$5:$B$960=""),0),0)),""))</f>
        <v/>
      </c>
      <c r="P287" t="str">
        <f>IFERROR(INDEX($A$5:$A$960,MATCH(0,INDEX(COUNTIF($P$4:P286,$A$5:$A$960)+($A$5:$A$960=""),0),0)),"")</f>
        <v/>
      </c>
    </row>
    <row r="288" spans="1:16" ht="18.75">
      <c r="A288" s="74" t="s">
        <v>720</v>
      </c>
      <c r="B288" s="20" t="s">
        <v>439</v>
      </c>
      <c r="C288" s="20" t="s">
        <v>59</v>
      </c>
      <c r="D288" s="20" t="s">
        <v>440</v>
      </c>
      <c r="E288" s="20" t="s">
        <v>177</v>
      </c>
      <c r="F288" s="20" t="s">
        <v>185</v>
      </c>
      <c r="G288" s="75">
        <v>45108</v>
      </c>
      <c r="H288" s="75">
        <v>46934</v>
      </c>
      <c r="I288" s="76" t="s">
        <v>260</v>
      </c>
      <c r="J288" s="77" t="s">
        <v>736</v>
      </c>
      <c r="L288" t="str">
        <f>IF(OR('01 Program Profile'!$E$5="",'01 Program Profile'!$E$6="",'01 Program Profile'!$E$7="",'01 Program Profile'!$E$8=""),"",IFERROR(INDEX($E$5:$E$960,MATCH(0,INDEX(COUNTIF($L$4:L287,$E$5:$E$960)+($A$5:$A$960&lt;&gt;'01 Program Profile'!$E$5)+($B$5:$B$960&lt;&gt;'01 Program Profile'!$E$6)+($C$5:$C$960&lt;&gt;'01 Program Profile'!$E$7)+($D$5:$D$960&lt;&gt;'01 Program Profile'!$E$8)+($E$5:$E$960=""),0),0)),""))</f>
        <v/>
      </c>
      <c r="M288" t="str">
        <f>IF(OR('01 Program Profile'!$E$5="",'01 Program Profile'!$E$6="",'01 Program Profile'!$E$7=""),"",IFERROR(INDEX($D$5:$D$960,MATCH(0,INDEX(COUNTIF($M$4:M287,$D$5:$D$960)+($A$5:$A$960&lt;&gt;'01 Program Profile'!$E$5)+($B$5:$B$960&lt;&gt;'01 Program Profile'!$E$6)+($C$5:$C$960&lt;&gt;'01 Program Profile'!$E$7)+($D$5:$D$960=""),0),0)),""))</f>
        <v/>
      </c>
      <c r="N288" t="str">
        <f>IF(OR('01 Program Profile'!$E$5="",'01 Program Profile'!$E$6=""),"",IFERROR(INDEX($C$5:$C$960,MATCH(0,INDEX(COUNTIF($N$4:N287,$C$5:$C$960)+($A$5:$A$960&lt;&gt;'01 Program Profile'!$E$5)+($B$5:$B$960&lt;&gt;'01 Program Profile'!$E$6)+($C$5:$C$960=""),0),0)),""))</f>
        <v/>
      </c>
      <c r="O288" t="str">
        <f>IF('01 Program Profile'!$E$5="","",IFERROR(INDEX($B$5:$B$960,MATCH(0,INDEX(COUNTIF($O$4:O287,$B$5:$B$960)+($A$5:$A$960&lt;&gt;'01 Program Profile'!$E$5)+($B$5:$B$960=""),0),0)),""))</f>
        <v/>
      </c>
      <c r="P288" t="str">
        <f>IFERROR(INDEX($A$5:$A$960,MATCH(0,INDEX(COUNTIF($P$4:P287,$A$5:$A$960)+($A$5:$A$960=""),0),0)),"")</f>
        <v/>
      </c>
    </row>
    <row r="289" spans="1:16" ht="18.75">
      <c r="A289" s="74" t="s">
        <v>720</v>
      </c>
      <c r="B289" s="20" t="s">
        <v>439</v>
      </c>
      <c r="C289" s="20" t="s">
        <v>59</v>
      </c>
      <c r="D289" s="20" t="s">
        <v>689</v>
      </c>
      <c r="E289" s="20" t="s">
        <v>177</v>
      </c>
      <c r="F289" s="20" t="s">
        <v>185</v>
      </c>
      <c r="G289" s="75">
        <v>45839</v>
      </c>
      <c r="H289" s="75">
        <v>47664</v>
      </c>
      <c r="I289" s="76" t="s">
        <v>260</v>
      </c>
      <c r="J289" s="77" t="s">
        <v>737</v>
      </c>
      <c r="L289" t="str">
        <f>IF(OR('01 Program Profile'!$E$5="",'01 Program Profile'!$E$6="",'01 Program Profile'!$E$7="",'01 Program Profile'!$E$8=""),"",IFERROR(INDEX($E$5:$E$960,MATCH(0,INDEX(COUNTIF($L$4:L288,$E$5:$E$960)+($A$5:$A$960&lt;&gt;'01 Program Profile'!$E$5)+($B$5:$B$960&lt;&gt;'01 Program Profile'!$E$6)+($C$5:$C$960&lt;&gt;'01 Program Profile'!$E$7)+($D$5:$D$960&lt;&gt;'01 Program Profile'!$E$8)+($E$5:$E$960=""),0),0)),""))</f>
        <v/>
      </c>
      <c r="M289" t="str">
        <f>IF(OR('01 Program Profile'!$E$5="",'01 Program Profile'!$E$6="",'01 Program Profile'!$E$7=""),"",IFERROR(INDEX($D$5:$D$960,MATCH(0,INDEX(COUNTIF($M$4:M288,$D$5:$D$960)+($A$5:$A$960&lt;&gt;'01 Program Profile'!$E$5)+($B$5:$B$960&lt;&gt;'01 Program Profile'!$E$6)+($C$5:$C$960&lt;&gt;'01 Program Profile'!$E$7)+($D$5:$D$960=""),0),0)),""))</f>
        <v/>
      </c>
      <c r="N289" t="str">
        <f>IF(OR('01 Program Profile'!$E$5="",'01 Program Profile'!$E$6=""),"",IFERROR(INDEX($C$5:$C$960,MATCH(0,INDEX(COUNTIF($N$4:N288,$C$5:$C$960)+($A$5:$A$960&lt;&gt;'01 Program Profile'!$E$5)+($B$5:$B$960&lt;&gt;'01 Program Profile'!$E$6)+($C$5:$C$960=""),0),0)),""))</f>
        <v/>
      </c>
      <c r="O289" t="str">
        <f>IF('01 Program Profile'!$E$5="","",IFERROR(INDEX($B$5:$B$960,MATCH(0,INDEX(COUNTIF($O$4:O288,$B$5:$B$960)+($A$5:$A$960&lt;&gt;'01 Program Profile'!$E$5)+($B$5:$B$960=""),0),0)),""))</f>
        <v/>
      </c>
      <c r="P289" t="str">
        <f>IFERROR(INDEX($A$5:$A$960,MATCH(0,INDEX(COUNTIF($P$4:P288,$A$5:$A$960)+($A$5:$A$960=""),0),0)),"")</f>
        <v/>
      </c>
    </row>
    <row r="290" spans="1:16" ht="18.75">
      <c r="A290" s="74" t="s">
        <v>720</v>
      </c>
      <c r="B290" s="20" t="s">
        <v>492</v>
      </c>
      <c r="C290" s="20" t="s">
        <v>59</v>
      </c>
      <c r="D290" s="20" t="s">
        <v>486</v>
      </c>
      <c r="E290" s="20" t="s">
        <v>177</v>
      </c>
      <c r="F290" s="20" t="s">
        <v>178</v>
      </c>
      <c r="G290" s="75">
        <v>45717</v>
      </c>
      <c r="H290" s="75">
        <v>46446</v>
      </c>
      <c r="I290" s="76" t="s">
        <v>179</v>
      </c>
      <c r="J290" s="77" t="s">
        <v>738</v>
      </c>
      <c r="L290" t="str">
        <f>IF(OR('01 Program Profile'!$E$5="",'01 Program Profile'!$E$6="",'01 Program Profile'!$E$7="",'01 Program Profile'!$E$8=""),"",IFERROR(INDEX($E$5:$E$960,MATCH(0,INDEX(COUNTIF($L$4:L289,$E$5:$E$960)+($A$5:$A$960&lt;&gt;'01 Program Profile'!$E$5)+($B$5:$B$960&lt;&gt;'01 Program Profile'!$E$6)+($C$5:$C$960&lt;&gt;'01 Program Profile'!$E$7)+($D$5:$D$960&lt;&gt;'01 Program Profile'!$E$8)+($E$5:$E$960=""),0),0)),""))</f>
        <v/>
      </c>
      <c r="M290" t="str">
        <f>IF(OR('01 Program Profile'!$E$5="",'01 Program Profile'!$E$6="",'01 Program Profile'!$E$7=""),"",IFERROR(INDEX($D$5:$D$960,MATCH(0,INDEX(COUNTIF($M$4:M289,$D$5:$D$960)+($A$5:$A$960&lt;&gt;'01 Program Profile'!$E$5)+($B$5:$B$960&lt;&gt;'01 Program Profile'!$E$6)+($C$5:$C$960&lt;&gt;'01 Program Profile'!$E$7)+($D$5:$D$960=""),0),0)),""))</f>
        <v/>
      </c>
      <c r="N290" t="str">
        <f>IF(OR('01 Program Profile'!$E$5="",'01 Program Profile'!$E$6=""),"",IFERROR(INDEX($C$5:$C$960,MATCH(0,INDEX(COUNTIF($N$4:N289,$C$5:$C$960)+($A$5:$A$960&lt;&gt;'01 Program Profile'!$E$5)+($B$5:$B$960&lt;&gt;'01 Program Profile'!$E$6)+($C$5:$C$960=""),0),0)),""))</f>
        <v/>
      </c>
      <c r="O290" t="str">
        <f>IF('01 Program Profile'!$E$5="","",IFERROR(INDEX($B$5:$B$960,MATCH(0,INDEX(COUNTIF($O$4:O289,$B$5:$B$960)+($A$5:$A$960&lt;&gt;'01 Program Profile'!$E$5)+($B$5:$B$960=""),0),0)),""))</f>
        <v/>
      </c>
      <c r="P290" t="str">
        <f>IFERROR(INDEX($A$5:$A$960,MATCH(0,INDEX(COUNTIF($P$4:P289,$A$5:$A$960)+($A$5:$A$960=""),0),0)),"")</f>
        <v/>
      </c>
    </row>
    <row r="291" spans="1:16" ht="18.75">
      <c r="A291" s="74" t="s">
        <v>720</v>
      </c>
      <c r="B291" s="20" t="s">
        <v>739</v>
      </c>
      <c r="C291" s="20" t="s">
        <v>59</v>
      </c>
      <c r="D291" s="20" t="s">
        <v>567</v>
      </c>
      <c r="E291" s="20" t="s">
        <v>518</v>
      </c>
      <c r="F291" s="20" t="s">
        <v>185</v>
      </c>
      <c r="G291" s="75">
        <v>45047</v>
      </c>
      <c r="H291" s="75">
        <v>46873</v>
      </c>
      <c r="I291" s="76" t="s">
        <v>197</v>
      </c>
      <c r="J291" s="77" t="s">
        <v>740</v>
      </c>
      <c r="L291" t="str">
        <f>IF(OR('01 Program Profile'!$E$5="",'01 Program Profile'!$E$6="",'01 Program Profile'!$E$7="",'01 Program Profile'!$E$8=""),"",IFERROR(INDEX($E$5:$E$960,MATCH(0,INDEX(COUNTIF($L$4:L290,$E$5:$E$960)+($A$5:$A$960&lt;&gt;'01 Program Profile'!$E$5)+($B$5:$B$960&lt;&gt;'01 Program Profile'!$E$6)+($C$5:$C$960&lt;&gt;'01 Program Profile'!$E$7)+($D$5:$D$960&lt;&gt;'01 Program Profile'!$E$8)+($E$5:$E$960=""),0),0)),""))</f>
        <v/>
      </c>
      <c r="M291" t="str">
        <f>IF(OR('01 Program Profile'!$E$5="",'01 Program Profile'!$E$6="",'01 Program Profile'!$E$7=""),"",IFERROR(INDEX($D$5:$D$960,MATCH(0,INDEX(COUNTIF($M$4:M290,$D$5:$D$960)+($A$5:$A$960&lt;&gt;'01 Program Profile'!$E$5)+($B$5:$B$960&lt;&gt;'01 Program Profile'!$E$6)+($C$5:$C$960&lt;&gt;'01 Program Profile'!$E$7)+($D$5:$D$960=""),0),0)),""))</f>
        <v/>
      </c>
      <c r="N291" t="str">
        <f>IF(OR('01 Program Profile'!$E$5="",'01 Program Profile'!$E$6=""),"",IFERROR(INDEX($C$5:$C$960,MATCH(0,INDEX(COUNTIF($N$4:N290,$C$5:$C$960)+($A$5:$A$960&lt;&gt;'01 Program Profile'!$E$5)+($B$5:$B$960&lt;&gt;'01 Program Profile'!$E$6)+($C$5:$C$960=""),0),0)),""))</f>
        <v/>
      </c>
      <c r="O291" t="str">
        <f>IF('01 Program Profile'!$E$5="","",IFERROR(INDEX($B$5:$B$960,MATCH(0,INDEX(COUNTIF($O$4:O290,$B$5:$B$960)+($A$5:$A$960&lt;&gt;'01 Program Profile'!$E$5)+($B$5:$B$960=""),0),0)),""))</f>
        <v/>
      </c>
      <c r="P291" t="str">
        <f>IFERROR(INDEX($A$5:$A$960,MATCH(0,INDEX(COUNTIF($P$4:P290,$A$5:$A$960)+($A$5:$A$960=""),0),0)),"")</f>
        <v/>
      </c>
    </row>
    <row r="292" spans="1:16" ht="18.75">
      <c r="A292" s="74" t="s">
        <v>741</v>
      </c>
      <c r="B292" s="20" t="s">
        <v>269</v>
      </c>
      <c r="C292" s="20" t="s">
        <v>59</v>
      </c>
      <c r="D292" s="20" t="s">
        <v>586</v>
      </c>
      <c r="E292" s="20" t="s">
        <v>177</v>
      </c>
      <c r="F292" s="20" t="s">
        <v>185</v>
      </c>
      <c r="G292" s="75">
        <v>45261</v>
      </c>
      <c r="H292" s="75">
        <v>47087</v>
      </c>
      <c r="I292" s="76" t="s">
        <v>197</v>
      </c>
      <c r="J292" s="77" t="s">
        <v>742</v>
      </c>
      <c r="L292" t="str">
        <f>IF(OR('01 Program Profile'!$E$5="",'01 Program Profile'!$E$6="",'01 Program Profile'!$E$7="",'01 Program Profile'!$E$8=""),"",IFERROR(INDEX($E$5:$E$960,MATCH(0,INDEX(COUNTIF($L$4:L291,$E$5:$E$960)+($A$5:$A$960&lt;&gt;'01 Program Profile'!$E$5)+($B$5:$B$960&lt;&gt;'01 Program Profile'!$E$6)+($C$5:$C$960&lt;&gt;'01 Program Profile'!$E$7)+($D$5:$D$960&lt;&gt;'01 Program Profile'!$E$8)+($E$5:$E$960=""),0),0)),""))</f>
        <v/>
      </c>
      <c r="M292" t="str">
        <f>IF(OR('01 Program Profile'!$E$5="",'01 Program Profile'!$E$6="",'01 Program Profile'!$E$7=""),"",IFERROR(INDEX($D$5:$D$960,MATCH(0,INDEX(COUNTIF($M$4:M291,$D$5:$D$960)+($A$5:$A$960&lt;&gt;'01 Program Profile'!$E$5)+($B$5:$B$960&lt;&gt;'01 Program Profile'!$E$6)+($C$5:$C$960&lt;&gt;'01 Program Profile'!$E$7)+($D$5:$D$960=""),0),0)),""))</f>
        <v/>
      </c>
      <c r="N292" t="str">
        <f>IF(OR('01 Program Profile'!$E$5="",'01 Program Profile'!$E$6=""),"",IFERROR(INDEX($C$5:$C$960,MATCH(0,INDEX(COUNTIF($N$4:N291,$C$5:$C$960)+($A$5:$A$960&lt;&gt;'01 Program Profile'!$E$5)+($B$5:$B$960&lt;&gt;'01 Program Profile'!$E$6)+($C$5:$C$960=""),0),0)),""))</f>
        <v/>
      </c>
      <c r="O292" t="str">
        <f>IF('01 Program Profile'!$E$5="","",IFERROR(INDEX($B$5:$B$960,MATCH(0,INDEX(COUNTIF($O$4:O291,$B$5:$B$960)+($A$5:$A$960&lt;&gt;'01 Program Profile'!$E$5)+($B$5:$B$960=""),0),0)),""))</f>
        <v/>
      </c>
      <c r="P292" t="str">
        <f>IFERROR(INDEX($A$5:$A$960,MATCH(0,INDEX(COUNTIF($P$4:P291,$A$5:$A$960)+($A$5:$A$960=""),0),0)),"")</f>
        <v/>
      </c>
    </row>
    <row r="293" spans="1:16" ht="18.75">
      <c r="A293" s="74" t="s">
        <v>741</v>
      </c>
      <c r="B293" s="20" t="s">
        <v>269</v>
      </c>
      <c r="C293" s="20" t="s">
        <v>59</v>
      </c>
      <c r="D293" s="20" t="s">
        <v>743</v>
      </c>
      <c r="E293" s="20" t="s">
        <v>177</v>
      </c>
      <c r="F293" s="20" t="s">
        <v>185</v>
      </c>
      <c r="G293" s="75">
        <v>44440</v>
      </c>
      <c r="H293" s="75">
        <v>46996</v>
      </c>
      <c r="I293" s="76" t="s">
        <v>197</v>
      </c>
      <c r="J293" s="77" t="s">
        <v>744</v>
      </c>
      <c r="L293" t="str">
        <f>IF(OR('01 Program Profile'!$E$5="",'01 Program Profile'!$E$6="",'01 Program Profile'!$E$7="",'01 Program Profile'!$E$8=""),"",IFERROR(INDEX($E$5:$E$960,MATCH(0,INDEX(COUNTIF($L$4:L292,$E$5:$E$960)+($A$5:$A$960&lt;&gt;'01 Program Profile'!$E$5)+($B$5:$B$960&lt;&gt;'01 Program Profile'!$E$6)+($C$5:$C$960&lt;&gt;'01 Program Profile'!$E$7)+($D$5:$D$960&lt;&gt;'01 Program Profile'!$E$8)+($E$5:$E$960=""),0),0)),""))</f>
        <v/>
      </c>
      <c r="M293" t="str">
        <f>IF(OR('01 Program Profile'!$E$5="",'01 Program Profile'!$E$6="",'01 Program Profile'!$E$7=""),"",IFERROR(INDEX($D$5:$D$960,MATCH(0,INDEX(COUNTIF($M$4:M292,$D$5:$D$960)+($A$5:$A$960&lt;&gt;'01 Program Profile'!$E$5)+($B$5:$B$960&lt;&gt;'01 Program Profile'!$E$6)+($C$5:$C$960&lt;&gt;'01 Program Profile'!$E$7)+($D$5:$D$960=""),0),0)),""))</f>
        <v/>
      </c>
      <c r="N293" t="str">
        <f>IF(OR('01 Program Profile'!$E$5="",'01 Program Profile'!$E$6=""),"",IFERROR(INDEX($C$5:$C$960,MATCH(0,INDEX(COUNTIF($N$4:N292,$C$5:$C$960)+($A$5:$A$960&lt;&gt;'01 Program Profile'!$E$5)+($B$5:$B$960&lt;&gt;'01 Program Profile'!$E$6)+($C$5:$C$960=""),0),0)),""))</f>
        <v/>
      </c>
      <c r="O293" t="str">
        <f>IF('01 Program Profile'!$E$5="","",IFERROR(INDEX($B$5:$B$960,MATCH(0,INDEX(COUNTIF($O$4:O292,$B$5:$B$960)+($A$5:$A$960&lt;&gt;'01 Program Profile'!$E$5)+($B$5:$B$960=""),0),0)),""))</f>
        <v/>
      </c>
      <c r="P293" t="str">
        <f>IFERROR(INDEX($A$5:$A$960,MATCH(0,INDEX(COUNTIF($P$4:P292,$A$5:$A$960)+($A$5:$A$960=""),0),0)),"")</f>
        <v/>
      </c>
    </row>
    <row r="294" spans="1:16" ht="18.75">
      <c r="A294" s="74" t="s">
        <v>741</v>
      </c>
      <c r="B294" s="20" t="s">
        <v>269</v>
      </c>
      <c r="C294" s="20" t="s">
        <v>59</v>
      </c>
      <c r="D294" s="20" t="s">
        <v>239</v>
      </c>
      <c r="E294" s="20" t="s">
        <v>177</v>
      </c>
      <c r="F294" s="20" t="s">
        <v>178</v>
      </c>
      <c r="G294" s="75">
        <v>45717</v>
      </c>
      <c r="H294" s="75">
        <v>46446</v>
      </c>
      <c r="I294" s="76" t="s">
        <v>179</v>
      </c>
      <c r="J294" s="77" t="s">
        <v>745</v>
      </c>
      <c r="L294" t="str">
        <f>IF(OR('01 Program Profile'!$E$5="",'01 Program Profile'!$E$6="",'01 Program Profile'!$E$7="",'01 Program Profile'!$E$8=""),"",IFERROR(INDEX($E$5:$E$960,MATCH(0,INDEX(COUNTIF($L$4:L293,$E$5:$E$960)+($A$5:$A$960&lt;&gt;'01 Program Profile'!$E$5)+($B$5:$B$960&lt;&gt;'01 Program Profile'!$E$6)+($C$5:$C$960&lt;&gt;'01 Program Profile'!$E$7)+($D$5:$D$960&lt;&gt;'01 Program Profile'!$E$8)+($E$5:$E$960=""),0),0)),""))</f>
        <v/>
      </c>
      <c r="M294" t="str">
        <f>IF(OR('01 Program Profile'!$E$5="",'01 Program Profile'!$E$6="",'01 Program Profile'!$E$7=""),"",IFERROR(INDEX($D$5:$D$960,MATCH(0,INDEX(COUNTIF($M$4:M293,$D$5:$D$960)+($A$5:$A$960&lt;&gt;'01 Program Profile'!$E$5)+($B$5:$B$960&lt;&gt;'01 Program Profile'!$E$6)+($C$5:$C$960&lt;&gt;'01 Program Profile'!$E$7)+($D$5:$D$960=""),0),0)),""))</f>
        <v/>
      </c>
      <c r="N294" t="str">
        <f>IF(OR('01 Program Profile'!$E$5="",'01 Program Profile'!$E$6=""),"",IFERROR(INDEX($C$5:$C$960,MATCH(0,INDEX(COUNTIF($N$4:N293,$C$5:$C$960)+($A$5:$A$960&lt;&gt;'01 Program Profile'!$E$5)+($B$5:$B$960&lt;&gt;'01 Program Profile'!$E$6)+($C$5:$C$960=""),0),0)),""))</f>
        <v/>
      </c>
      <c r="O294" t="str">
        <f>IF('01 Program Profile'!$E$5="","",IFERROR(INDEX($B$5:$B$960,MATCH(0,INDEX(COUNTIF($O$4:O293,$B$5:$B$960)+($A$5:$A$960&lt;&gt;'01 Program Profile'!$E$5)+($B$5:$B$960=""),0),0)),""))</f>
        <v/>
      </c>
      <c r="P294" t="str">
        <f>IFERROR(INDEX($A$5:$A$960,MATCH(0,INDEX(COUNTIF($P$4:P293,$A$5:$A$960)+($A$5:$A$960=""),0),0)),"")</f>
        <v/>
      </c>
    </row>
    <row r="295" spans="1:16" ht="18.75">
      <c r="A295" s="74" t="s">
        <v>741</v>
      </c>
      <c r="B295" s="20" t="s">
        <v>269</v>
      </c>
      <c r="C295" s="20" t="s">
        <v>59</v>
      </c>
      <c r="D295" s="20" t="s">
        <v>409</v>
      </c>
      <c r="E295" s="20" t="s">
        <v>177</v>
      </c>
      <c r="F295" s="20" t="s">
        <v>178</v>
      </c>
      <c r="G295" s="75">
        <v>45748</v>
      </c>
      <c r="H295" s="75">
        <v>46476</v>
      </c>
      <c r="I295" s="76" t="s">
        <v>197</v>
      </c>
      <c r="J295" s="77" t="s">
        <v>746</v>
      </c>
      <c r="L295" t="str">
        <f>IF(OR('01 Program Profile'!$E$5="",'01 Program Profile'!$E$6="",'01 Program Profile'!$E$7="",'01 Program Profile'!$E$8=""),"",IFERROR(INDEX($E$5:$E$960,MATCH(0,INDEX(COUNTIF($L$4:L294,$E$5:$E$960)+($A$5:$A$960&lt;&gt;'01 Program Profile'!$E$5)+($B$5:$B$960&lt;&gt;'01 Program Profile'!$E$6)+($C$5:$C$960&lt;&gt;'01 Program Profile'!$E$7)+($D$5:$D$960&lt;&gt;'01 Program Profile'!$E$8)+($E$5:$E$960=""),0),0)),""))</f>
        <v/>
      </c>
      <c r="M295" t="str">
        <f>IF(OR('01 Program Profile'!$E$5="",'01 Program Profile'!$E$6="",'01 Program Profile'!$E$7=""),"",IFERROR(INDEX($D$5:$D$960,MATCH(0,INDEX(COUNTIF($M$4:M294,$D$5:$D$960)+($A$5:$A$960&lt;&gt;'01 Program Profile'!$E$5)+($B$5:$B$960&lt;&gt;'01 Program Profile'!$E$6)+($C$5:$C$960&lt;&gt;'01 Program Profile'!$E$7)+($D$5:$D$960=""),0),0)),""))</f>
        <v/>
      </c>
      <c r="N295" t="str">
        <f>IF(OR('01 Program Profile'!$E$5="",'01 Program Profile'!$E$6=""),"",IFERROR(INDEX($C$5:$C$960,MATCH(0,INDEX(COUNTIF($N$4:N294,$C$5:$C$960)+($A$5:$A$960&lt;&gt;'01 Program Profile'!$E$5)+($B$5:$B$960&lt;&gt;'01 Program Profile'!$E$6)+($C$5:$C$960=""),0),0)),""))</f>
        <v/>
      </c>
      <c r="O295" t="str">
        <f>IF('01 Program Profile'!$E$5="","",IFERROR(INDEX($B$5:$B$960,MATCH(0,INDEX(COUNTIF($O$4:O294,$B$5:$B$960)+($A$5:$A$960&lt;&gt;'01 Program Profile'!$E$5)+($B$5:$B$960=""),0),0)),""))</f>
        <v/>
      </c>
      <c r="P295" t="str">
        <f>IFERROR(INDEX($A$5:$A$960,MATCH(0,INDEX(COUNTIF($P$4:P294,$A$5:$A$960)+($A$5:$A$960=""),0),0)),"")</f>
        <v/>
      </c>
    </row>
    <row r="296" spans="1:16" ht="18.75">
      <c r="A296" s="74" t="s">
        <v>741</v>
      </c>
      <c r="B296" s="20" t="s">
        <v>283</v>
      </c>
      <c r="C296" s="20" t="s">
        <v>59</v>
      </c>
      <c r="D296" s="20" t="s">
        <v>747</v>
      </c>
      <c r="E296" s="20" t="s">
        <v>177</v>
      </c>
      <c r="F296" s="20" t="s">
        <v>178</v>
      </c>
      <c r="G296" s="75">
        <v>45901</v>
      </c>
      <c r="H296" s="75">
        <v>46629</v>
      </c>
      <c r="I296" s="76" t="s">
        <v>197</v>
      </c>
      <c r="J296" s="77" t="s">
        <v>748</v>
      </c>
      <c r="L296" t="str">
        <f>IF(OR('01 Program Profile'!$E$5="",'01 Program Profile'!$E$6="",'01 Program Profile'!$E$7="",'01 Program Profile'!$E$8=""),"",IFERROR(INDEX($E$5:$E$960,MATCH(0,INDEX(COUNTIF($L$4:L295,$E$5:$E$960)+($A$5:$A$960&lt;&gt;'01 Program Profile'!$E$5)+($B$5:$B$960&lt;&gt;'01 Program Profile'!$E$6)+($C$5:$C$960&lt;&gt;'01 Program Profile'!$E$7)+($D$5:$D$960&lt;&gt;'01 Program Profile'!$E$8)+($E$5:$E$960=""),0),0)),""))</f>
        <v/>
      </c>
      <c r="M296" t="str">
        <f>IF(OR('01 Program Profile'!$E$5="",'01 Program Profile'!$E$6="",'01 Program Profile'!$E$7=""),"",IFERROR(INDEX($D$5:$D$960,MATCH(0,INDEX(COUNTIF($M$4:M295,$D$5:$D$960)+($A$5:$A$960&lt;&gt;'01 Program Profile'!$E$5)+($B$5:$B$960&lt;&gt;'01 Program Profile'!$E$6)+($C$5:$C$960&lt;&gt;'01 Program Profile'!$E$7)+($D$5:$D$960=""),0),0)),""))</f>
        <v/>
      </c>
      <c r="N296" t="str">
        <f>IF(OR('01 Program Profile'!$E$5="",'01 Program Profile'!$E$6=""),"",IFERROR(INDEX($C$5:$C$960,MATCH(0,INDEX(COUNTIF($N$4:N295,$C$5:$C$960)+($A$5:$A$960&lt;&gt;'01 Program Profile'!$E$5)+($B$5:$B$960&lt;&gt;'01 Program Profile'!$E$6)+($C$5:$C$960=""),0),0)),""))</f>
        <v/>
      </c>
      <c r="O296" t="str">
        <f>IF('01 Program Profile'!$E$5="","",IFERROR(INDEX($B$5:$B$960,MATCH(0,INDEX(COUNTIF($O$4:O295,$B$5:$B$960)+($A$5:$A$960&lt;&gt;'01 Program Profile'!$E$5)+($B$5:$B$960=""),0),0)),""))</f>
        <v/>
      </c>
      <c r="P296" t="str">
        <f>IFERROR(INDEX($A$5:$A$960,MATCH(0,INDEX(COUNTIF($P$4:P295,$A$5:$A$960)+($A$5:$A$960=""),0),0)),"")</f>
        <v/>
      </c>
    </row>
    <row r="297" spans="1:16" ht="18.75">
      <c r="A297" s="74" t="s">
        <v>741</v>
      </c>
      <c r="B297" s="20" t="s">
        <v>283</v>
      </c>
      <c r="C297" s="20" t="s">
        <v>181</v>
      </c>
      <c r="D297" s="20" t="s">
        <v>749</v>
      </c>
      <c r="E297" s="20" t="s">
        <v>177</v>
      </c>
      <c r="F297" s="20" t="s">
        <v>185</v>
      </c>
      <c r="G297" s="75">
        <v>45658</v>
      </c>
      <c r="H297" s="75">
        <v>47483</v>
      </c>
      <c r="I297" s="76" t="s">
        <v>197</v>
      </c>
      <c r="J297" s="77" t="s">
        <v>750</v>
      </c>
      <c r="L297" t="str">
        <f>IF(OR('01 Program Profile'!$E$5="",'01 Program Profile'!$E$6="",'01 Program Profile'!$E$7="",'01 Program Profile'!$E$8=""),"",IFERROR(INDEX($E$5:$E$960,MATCH(0,INDEX(COUNTIF($L$4:L296,$E$5:$E$960)+($A$5:$A$960&lt;&gt;'01 Program Profile'!$E$5)+($B$5:$B$960&lt;&gt;'01 Program Profile'!$E$6)+($C$5:$C$960&lt;&gt;'01 Program Profile'!$E$7)+($D$5:$D$960&lt;&gt;'01 Program Profile'!$E$8)+($E$5:$E$960=""),0),0)),""))</f>
        <v/>
      </c>
      <c r="M297" t="str">
        <f>IF(OR('01 Program Profile'!$E$5="",'01 Program Profile'!$E$6="",'01 Program Profile'!$E$7=""),"",IFERROR(INDEX($D$5:$D$960,MATCH(0,INDEX(COUNTIF($M$4:M296,$D$5:$D$960)+($A$5:$A$960&lt;&gt;'01 Program Profile'!$E$5)+($B$5:$B$960&lt;&gt;'01 Program Profile'!$E$6)+($C$5:$C$960&lt;&gt;'01 Program Profile'!$E$7)+($D$5:$D$960=""),0),0)),""))</f>
        <v/>
      </c>
      <c r="N297" t="str">
        <f>IF(OR('01 Program Profile'!$E$5="",'01 Program Profile'!$E$6=""),"",IFERROR(INDEX($C$5:$C$960,MATCH(0,INDEX(COUNTIF($N$4:N296,$C$5:$C$960)+($A$5:$A$960&lt;&gt;'01 Program Profile'!$E$5)+($B$5:$B$960&lt;&gt;'01 Program Profile'!$E$6)+($C$5:$C$960=""),0),0)),""))</f>
        <v/>
      </c>
      <c r="O297" t="str">
        <f>IF('01 Program Profile'!$E$5="","",IFERROR(INDEX($B$5:$B$960,MATCH(0,INDEX(COUNTIF($O$4:O296,$B$5:$B$960)+($A$5:$A$960&lt;&gt;'01 Program Profile'!$E$5)+($B$5:$B$960=""),0),0)),""))</f>
        <v/>
      </c>
      <c r="P297" t="str">
        <f>IFERROR(INDEX($A$5:$A$960,MATCH(0,INDEX(COUNTIF($P$4:P296,$A$5:$A$960)+($A$5:$A$960=""),0),0)),"")</f>
        <v/>
      </c>
    </row>
    <row r="298" spans="1:16" ht="18.75">
      <c r="A298" s="74" t="s">
        <v>741</v>
      </c>
      <c r="B298" s="20" t="s">
        <v>283</v>
      </c>
      <c r="C298" s="20" t="s">
        <v>181</v>
      </c>
      <c r="D298" s="20" t="s">
        <v>751</v>
      </c>
      <c r="E298" s="20" t="s">
        <v>177</v>
      </c>
      <c r="F298" s="20" t="s">
        <v>185</v>
      </c>
      <c r="G298" s="75">
        <v>45658</v>
      </c>
      <c r="H298" s="75">
        <v>47483</v>
      </c>
      <c r="I298" s="76" t="s">
        <v>197</v>
      </c>
      <c r="J298" s="77" t="s">
        <v>752</v>
      </c>
      <c r="L298" t="str">
        <f>IF(OR('01 Program Profile'!$E$5="",'01 Program Profile'!$E$6="",'01 Program Profile'!$E$7="",'01 Program Profile'!$E$8=""),"",IFERROR(INDEX($E$5:$E$960,MATCH(0,INDEX(COUNTIF($L$4:L297,$E$5:$E$960)+($A$5:$A$960&lt;&gt;'01 Program Profile'!$E$5)+($B$5:$B$960&lt;&gt;'01 Program Profile'!$E$6)+($C$5:$C$960&lt;&gt;'01 Program Profile'!$E$7)+($D$5:$D$960&lt;&gt;'01 Program Profile'!$E$8)+($E$5:$E$960=""),0),0)),""))</f>
        <v/>
      </c>
      <c r="M298" t="str">
        <f>IF(OR('01 Program Profile'!$E$5="",'01 Program Profile'!$E$6="",'01 Program Profile'!$E$7=""),"",IFERROR(INDEX($D$5:$D$960,MATCH(0,INDEX(COUNTIF($M$4:M297,$D$5:$D$960)+($A$5:$A$960&lt;&gt;'01 Program Profile'!$E$5)+($B$5:$B$960&lt;&gt;'01 Program Profile'!$E$6)+($C$5:$C$960&lt;&gt;'01 Program Profile'!$E$7)+($D$5:$D$960=""),0),0)),""))</f>
        <v/>
      </c>
      <c r="N298" t="str">
        <f>IF(OR('01 Program Profile'!$E$5="",'01 Program Profile'!$E$6=""),"",IFERROR(INDEX($C$5:$C$960,MATCH(0,INDEX(COUNTIF($N$4:N297,$C$5:$C$960)+($A$5:$A$960&lt;&gt;'01 Program Profile'!$E$5)+($B$5:$B$960&lt;&gt;'01 Program Profile'!$E$6)+($C$5:$C$960=""),0),0)),""))</f>
        <v/>
      </c>
      <c r="O298" t="str">
        <f>IF('01 Program Profile'!$E$5="","",IFERROR(INDEX($B$5:$B$960,MATCH(0,INDEX(COUNTIF($O$4:O297,$B$5:$B$960)+($A$5:$A$960&lt;&gt;'01 Program Profile'!$E$5)+($B$5:$B$960=""),0),0)),""))</f>
        <v/>
      </c>
      <c r="P298" t="str">
        <f>IFERROR(INDEX($A$5:$A$960,MATCH(0,INDEX(COUNTIF($P$4:P297,$A$5:$A$960)+($A$5:$A$960=""),0),0)),"")</f>
        <v/>
      </c>
    </row>
    <row r="299" spans="1:16" ht="18.75">
      <c r="A299" s="74" t="s">
        <v>741</v>
      </c>
      <c r="B299" s="20" t="s">
        <v>283</v>
      </c>
      <c r="C299" s="20" t="s">
        <v>181</v>
      </c>
      <c r="D299" s="20" t="s">
        <v>753</v>
      </c>
      <c r="E299" s="20" t="s">
        <v>177</v>
      </c>
      <c r="F299" s="20" t="s">
        <v>185</v>
      </c>
      <c r="G299" s="75">
        <v>45901</v>
      </c>
      <c r="H299" s="75">
        <v>47725</v>
      </c>
      <c r="I299" s="76" t="s">
        <v>197</v>
      </c>
      <c r="J299" s="77" t="s">
        <v>754</v>
      </c>
      <c r="L299" t="str">
        <f>IF(OR('01 Program Profile'!$E$5="",'01 Program Profile'!$E$6="",'01 Program Profile'!$E$7="",'01 Program Profile'!$E$8=""),"",IFERROR(INDEX($E$5:$E$960,MATCH(0,INDEX(COUNTIF($L$4:L298,$E$5:$E$960)+($A$5:$A$960&lt;&gt;'01 Program Profile'!$E$5)+($B$5:$B$960&lt;&gt;'01 Program Profile'!$E$6)+($C$5:$C$960&lt;&gt;'01 Program Profile'!$E$7)+($D$5:$D$960&lt;&gt;'01 Program Profile'!$E$8)+($E$5:$E$960=""),0),0)),""))</f>
        <v/>
      </c>
      <c r="M299" t="str">
        <f>IF(OR('01 Program Profile'!$E$5="",'01 Program Profile'!$E$6="",'01 Program Profile'!$E$7=""),"",IFERROR(INDEX($D$5:$D$960,MATCH(0,INDEX(COUNTIF($M$4:M298,$D$5:$D$960)+($A$5:$A$960&lt;&gt;'01 Program Profile'!$E$5)+($B$5:$B$960&lt;&gt;'01 Program Profile'!$E$6)+($C$5:$C$960&lt;&gt;'01 Program Profile'!$E$7)+($D$5:$D$960=""),0),0)),""))</f>
        <v/>
      </c>
      <c r="N299" t="str">
        <f>IF(OR('01 Program Profile'!$E$5="",'01 Program Profile'!$E$6=""),"",IFERROR(INDEX($C$5:$C$960,MATCH(0,INDEX(COUNTIF($N$4:N298,$C$5:$C$960)+($A$5:$A$960&lt;&gt;'01 Program Profile'!$E$5)+($B$5:$B$960&lt;&gt;'01 Program Profile'!$E$6)+($C$5:$C$960=""),0),0)),""))</f>
        <v/>
      </c>
      <c r="O299" t="str">
        <f>IF('01 Program Profile'!$E$5="","",IFERROR(INDEX($B$5:$B$960,MATCH(0,INDEX(COUNTIF($O$4:O298,$B$5:$B$960)+($A$5:$A$960&lt;&gt;'01 Program Profile'!$E$5)+($B$5:$B$960=""),0),0)),""))</f>
        <v/>
      </c>
      <c r="P299" t="str">
        <f>IFERROR(INDEX($A$5:$A$960,MATCH(0,INDEX(COUNTIF($P$4:P298,$A$5:$A$960)+($A$5:$A$960=""),0),0)),"")</f>
        <v/>
      </c>
    </row>
    <row r="300" spans="1:16" ht="18.75">
      <c r="A300" s="74" t="s">
        <v>741</v>
      </c>
      <c r="B300" s="20" t="s">
        <v>755</v>
      </c>
      <c r="C300" s="20" t="s">
        <v>59</v>
      </c>
      <c r="D300" s="20" t="s">
        <v>602</v>
      </c>
      <c r="E300" s="20" t="s">
        <v>177</v>
      </c>
      <c r="F300" s="20" t="s">
        <v>178</v>
      </c>
      <c r="G300" s="75">
        <v>45931</v>
      </c>
      <c r="H300" s="75">
        <v>46660</v>
      </c>
      <c r="I300" s="76" t="s">
        <v>197</v>
      </c>
      <c r="J300" s="77" t="s">
        <v>756</v>
      </c>
      <c r="L300" t="str">
        <f>IF(OR('01 Program Profile'!$E$5="",'01 Program Profile'!$E$6="",'01 Program Profile'!$E$7="",'01 Program Profile'!$E$8=""),"",IFERROR(INDEX($E$5:$E$960,MATCH(0,INDEX(COUNTIF($L$4:L299,$E$5:$E$960)+($A$5:$A$960&lt;&gt;'01 Program Profile'!$E$5)+($B$5:$B$960&lt;&gt;'01 Program Profile'!$E$6)+($C$5:$C$960&lt;&gt;'01 Program Profile'!$E$7)+($D$5:$D$960&lt;&gt;'01 Program Profile'!$E$8)+($E$5:$E$960=""),0),0)),""))</f>
        <v/>
      </c>
      <c r="M300" t="str">
        <f>IF(OR('01 Program Profile'!$E$5="",'01 Program Profile'!$E$6="",'01 Program Profile'!$E$7=""),"",IFERROR(INDEX($D$5:$D$960,MATCH(0,INDEX(COUNTIF($M$4:M299,$D$5:$D$960)+($A$5:$A$960&lt;&gt;'01 Program Profile'!$E$5)+($B$5:$B$960&lt;&gt;'01 Program Profile'!$E$6)+($C$5:$C$960&lt;&gt;'01 Program Profile'!$E$7)+($D$5:$D$960=""),0),0)),""))</f>
        <v/>
      </c>
      <c r="N300" t="str">
        <f>IF(OR('01 Program Profile'!$E$5="",'01 Program Profile'!$E$6=""),"",IFERROR(INDEX($C$5:$C$960,MATCH(0,INDEX(COUNTIF($N$4:N299,$C$5:$C$960)+($A$5:$A$960&lt;&gt;'01 Program Profile'!$E$5)+($B$5:$B$960&lt;&gt;'01 Program Profile'!$E$6)+($C$5:$C$960=""),0),0)),""))</f>
        <v/>
      </c>
      <c r="O300" t="str">
        <f>IF('01 Program Profile'!$E$5="","",IFERROR(INDEX($B$5:$B$960,MATCH(0,INDEX(COUNTIF($O$4:O299,$B$5:$B$960)+($A$5:$A$960&lt;&gt;'01 Program Profile'!$E$5)+($B$5:$B$960=""),0),0)),""))</f>
        <v/>
      </c>
      <c r="P300" t="str">
        <f>IFERROR(INDEX($A$5:$A$960,MATCH(0,INDEX(COUNTIF($P$4:P299,$A$5:$A$960)+($A$5:$A$960=""),0),0)),"")</f>
        <v/>
      </c>
    </row>
    <row r="301" spans="1:16" ht="18.75">
      <c r="A301" s="74" t="s">
        <v>741</v>
      </c>
      <c r="B301" s="20" t="s">
        <v>757</v>
      </c>
      <c r="C301" s="20" t="s">
        <v>59</v>
      </c>
      <c r="D301" s="20" t="s">
        <v>259</v>
      </c>
      <c r="E301" s="20" t="s">
        <v>177</v>
      </c>
      <c r="F301" s="20" t="s">
        <v>185</v>
      </c>
      <c r="G301" s="75">
        <v>45505</v>
      </c>
      <c r="H301" s="75">
        <v>47329</v>
      </c>
      <c r="I301" s="76" t="s">
        <v>260</v>
      </c>
      <c r="J301" s="77" t="s">
        <v>758</v>
      </c>
      <c r="L301" t="str">
        <f>IF(OR('01 Program Profile'!$E$5="",'01 Program Profile'!$E$6="",'01 Program Profile'!$E$7="",'01 Program Profile'!$E$8=""),"",IFERROR(INDEX($E$5:$E$960,MATCH(0,INDEX(COUNTIF($L$4:L300,$E$5:$E$960)+($A$5:$A$960&lt;&gt;'01 Program Profile'!$E$5)+($B$5:$B$960&lt;&gt;'01 Program Profile'!$E$6)+($C$5:$C$960&lt;&gt;'01 Program Profile'!$E$7)+($D$5:$D$960&lt;&gt;'01 Program Profile'!$E$8)+($E$5:$E$960=""),0),0)),""))</f>
        <v/>
      </c>
      <c r="M301" t="str">
        <f>IF(OR('01 Program Profile'!$E$5="",'01 Program Profile'!$E$6="",'01 Program Profile'!$E$7=""),"",IFERROR(INDEX($D$5:$D$960,MATCH(0,INDEX(COUNTIF($M$4:M300,$D$5:$D$960)+($A$5:$A$960&lt;&gt;'01 Program Profile'!$E$5)+($B$5:$B$960&lt;&gt;'01 Program Profile'!$E$6)+($C$5:$C$960&lt;&gt;'01 Program Profile'!$E$7)+($D$5:$D$960=""),0),0)),""))</f>
        <v/>
      </c>
      <c r="N301" t="str">
        <f>IF(OR('01 Program Profile'!$E$5="",'01 Program Profile'!$E$6=""),"",IFERROR(INDEX($C$5:$C$960,MATCH(0,INDEX(COUNTIF($N$4:N300,$C$5:$C$960)+($A$5:$A$960&lt;&gt;'01 Program Profile'!$E$5)+($B$5:$B$960&lt;&gt;'01 Program Profile'!$E$6)+($C$5:$C$960=""),0),0)),""))</f>
        <v/>
      </c>
      <c r="O301" t="str">
        <f>IF('01 Program Profile'!$E$5="","",IFERROR(INDEX($B$5:$B$960,MATCH(0,INDEX(COUNTIF($O$4:O300,$B$5:$B$960)+($A$5:$A$960&lt;&gt;'01 Program Profile'!$E$5)+($B$5:$B$960=""),0),0)),""))</f>
        <v/>
      </c>
      <c r="P301" t="str">
        <f>IFERROR(INDEX($A$5:$A$960,MATCH(0,INDEX(COUNTIF($P$4:P300,$A$5:$A$960)+($A$5:$A$960=""),0),0)),"")</f>
        <v/>
      </c>
    </row>
    <row r="302" spans="1:16" ht="18.75">
      <c r="A302" s="74" t="s">
        <v>741</v>
      </c>
      <c r="B302" s="20" t="s">
        <v>757</v>
      </c>
      <c r="C302" s="20" t="s">
        <v>59</v>
      </c>
      <c r="D302" s="20" t="s">
        <v>759</v>
      </c>
      <c r="E302" s="20" t="s">
        <v>177</v>
      </c>
      <c r="F302" s="20" t="s">
        <v>178</v>
      </c>
      <c r="G302" s="75">
        <v>45778</v>
      </c>
      <c r="H302" s="75">
        <v>46507</v>
      </c>
      <c r="I302" s="76" t="s">
        <v>260</v>
      </c>
      <c r="J302" s="77" t="s">
        <v>760</v>
      </c>
      <c r="L302" t="str">
        <f>IF(OR('01 Program Profile'!$E$5="",'01 Program Profile'!$E$6="",'01 Program Profile'!$E$7="",'01 Program Profile'!$E$8=""),"",IFERROR(INDEX($E$5:$E$960,MATCH(0,INDEX(COUNTIF($L$4:L301,$E$5:$E$960)+($A$5:$A$960&lt;&gt;'01 Program Profile'!$E$5)+($B$5:$B$960&lt;&gt;'01 Program Profile'!$E$6)+($C$5:$C$960&lt;&gt;'01 Program Profile'!$E$7)+($D$5:$D$960&lt;&gt;'01 Program Profile'!$E$8)+($E$5:$E$960=""),0),0)),""))</f>
        <v/>
      </c>
      <c r="M302" t="str">
        <f>IF(OR('01 Program Profile'!$E$5="",'01 Program Profile'!$E$6="",'01 Program Profile'!$E$7=""),"",IFERROR(INDEX($D$5:$D$960,MATCH(0,INDEX(COUNTIF($M$4:M301,$D$5:$D$960)+($A$5:$A$960&lt;&gt;'01 Program Profile'!$E$5)+($B$5:$B$960&lt;&gt;'01 Program Profile'!$E$6)+($C$5:$C$960&lt;&gt;'01 Program Profile'!$E$7)+($D$5:$D$960=""),0),0)),""))</f>
        <v/>
      </c>
      <c r="N302" t="str">
        <f>IF(OR('01 Program Profile'!$E$5="",'01 Program Profile'!$E$6=""),"",IFERROR(INDEX($C$5:$C$960,MATCH(0,INDEX(COUNTIF($N$4:N301,$C$5:$C$960)+($A$5:$A$960&lt;&gt;'01 Program Profile'!$E$5)+($B$5:$B$960&lt;&gt;'01 Program Profile'!$E$6)+($C$5:$C$960=""),0),0)),""))</f>
        <v/>
      </c>
      <c r="O302" t="str">
        <f>IF('01 Program Profile'!$E$5="","",IFERROR(INDEX($B$5:$B$960,MATCH(0,INDEX(COUNTIF($O$4:O301,$B$5:$B$960)+($A$5:$A$960&lt;&gt;'01 Program Profile'!$E$5)+($B$5:$B$960=""),0),0)),""))</f>
        <v/>
      </c>
      <c r="P302" t="str">
        <f>IFERROR(INDEX($A$5:$A$960,MATCH(0,INDEX(COUNTIF($P$4:P301,$A$5:$A$960)+($A$5:$A$960=""),0),0)),"")</f>
        <v/>
      </c>
    </row>
    <row r="303" spans="1:16" ht="18.75">
      <c r="A303" s="74" t="s">
        <v>741</v>
      </c>
      <c r="B303" s="20" t="s">
        <v>757</v>
      </c>
      <c r="C303" s="20" t="s">
        <v>59</v>
      </c>
      <c r="D303" s="20" t="s">
        <v>761</v>
      </c>
      <c r="E303" s="20" t="s">
        <v>177</v>
      </c>
      <c r="F303" s="20" t="s">
        <v>178</v>
      </c>
      <c r="G303" s="75">
        <v>45778</v>
      </c>
      <c r="H303" s="75">
        <v>46507</v>
      </c>
      <c r="I303" s="76" t="s">
        <v>260</v>
      </c>
      <c r="J303" s="77" t="s">
        <v>762</v>
      </c>
      <c r="L303" t="str">
        <f>IF(OR('01 Program Profile'!$E$5="",'01 Program Profile'!$E$6="",'01 Program Profile'!$E$7="",'01 Program Profile'!$E$8=""),"",IFERROR(INDEX($E$5:$E$960,MATCH(0,INDEX(COUNTIF($L$4:L302,$E$5:$E$960)+($A$5:$A$960&lt;&gt;'01 Program Profile'!$E$5)+($B$5:$B$960&lt;&gt;'01 Program Profile'!$E$6)+($C$5:$C$960&lt;&gt;'01 Program Profile'!$E$7)+($D$5:$D$960&lt;&gt;'01 Program Profile'!$E$8)+($E$5:$E$960=""),0),0)),""))</f>
        <v/>
      </c>
      <c r="M303" t="str">
        <f>IF(OR('01 Program Profile'!$E$5="",'01 Program Profile'!$E$6="",'01 Program Profile'!$E$7=""),"",IFERROR(INDEX($D$5:$D$960,MATCH(0,INDEX(COUNTIF($M$4:M302,$D$5:$D$960)+($A$5:$A$960&lt;&gt;'01 Program Profile'!$E$5)+($B$5:$B$960&lt;&gt;'01 Program Profile'!$E$6)+($C$5:$C$960&lt;&gt;'01 Program Profile'!$E$7)+($D$5:$D$960=""),0),0)),""))</f>
        <v/>
      </c>
      <c r="N303" t="str">
        <f>IF(OR('01 Program Profile'!$E$5="",'01 Program Profile'!$E$6=""),"",IFERROR(INDEX($C$5:$C$960,MATCH(0,INDEX(COUNTIF($N$4:N302,$C$5:$C$960)+($A$5:$A$960&lt;&gt;'01 Program Profile'!$E$5)+($B$5:$B$960&lt;&gt;'01 Program Profile'!$E$6)+($C$5:$C$960=""),0),0)),""))</f>
        <v/>
      </c>
      <c r="O303" t="str">
        <f>IF('01 Program Profile'!$E$5="","",IFERROR(INDEX($B$5:$B$960,MATCH(0,INDEX(COUNTIF($O$4:O302,$B$5:$B$960)+($A$5:$A$960&lt;&gt;'01 Program Profile'!$E$5)+($B$5:$B$960=""),0),0)),""))</f>
        <v/>
      </c>
      <c r="P303" t="str">
        <f>IFERROR(INDEX($A$5:$A$960,MATCH(0,INDEX(COUNTIF($P$4:P302,$A$5:$A$960)+($A$5:$A$960=""),0),0)),"")</f>
        <v/>
      </c>
    </row>
    <row r="304" spans="1:16" ht="18.75">
      <c r="A304" s="74" t="s">
        <v>741</v>
      </c>
      <c r="B304" s="20" t="s">
        <v>757</v>
      </c>
      <c r="C304" s="20" t="s">
        <v>181</v>
      </c>
      <c r="D304" s="20" t="s">
        <v>262</v>
      </c>
      <c r="E304" s="20" t="s">
        <v>177</v>
      </c>
      <c r="F304" s="20" t="s">
        <v>178</v>
      </c>
      <c r="G304" s="75">
        <v>45931</v>
      </c>
      <c r="H304" s="75">
        <v>46660</v>
      </c>
      <c r="I304" s="76" t="s">
        <v>260</v>
      </c>
      <c r="J304" s="77" t="s">
        <v>763</v>
      </c>
      <c r="L304" t="str">
        <f>IF(OR('01 Program Profile'!$E$5="",'01 Program Profile'!$E$6="",'01 Program Profile'!$E$7="",'01 Program Profile'!$E$8=""),"",IFERROR(INDEX($E$5:$E$960,MATCH(0,INDEX(COUNTIF($L$4:L303,$E$5:$E$960)+($A$5:$A$960&lt;&gt;'01 Program Profile'!$E$5)+($B$5:$B$960&lt;&gt;'01 Program Profile'!$E$6)+($C$5:$C$960&lt;&gt;'01 Program Profile'!$E$7)+($D$5:$D$960&lt;&gt;'01 Program Profile'!$E$8)+($E$5:$E$960=""),0),0)),""))</f>
        <v/>
      </c>
      <c r="M304" t="str">
        <f>IF(OR('01 Program Profile'!$E$5="",'01 Program Profile'!$E$6="",'01 Program Profile'!$E$7=""),"",IFERROR(INDEX($D$5:$D$960,MATCH(0,INDEX(COUNTIF($M$4:M303,$D$5:$D$960)+($A$5:$A$960&lt;&gt;'01 Program Profile'!$E$5)+($B$5:$B$960&lt;&gt;'01 Program Profile'!$E$6)+($C$5:$C$960&lt;&gt;'01 Program Profile'!$E$7)+($D$5:$D$960=""),0),0)),""))</f>
        <v/>
      </c>
      <c r="N304" t="str">
        <f>IF(OR('01 Program Profile'!$E$5="",'01 Program Profile'!$E$6=""),"",IFERROR(INDEX($C$5:$C$960,MATCH(0,INDEX(COUNTIF($N$4:N303,$C$5:$C$960)+($A$5:$A$960&lt;&gt;'01 Program Profile'!$E$5)+($B$5:$B$960&lt;&gt;'01 Program Profile'!$E$6)+($C$5:$C$960=""),0),0)),""))</f>
        <v/>
      </c>
      <c r="O304" t="str">
        <f>IF('01 Program Profile'!$E$5="","",IFERROR(INDEX($B$5:$B$960,MATCH(0,INDEX(COUNTIF($O$4:O303,$B$5:$B$960)+($A$5:$A$960&lt;&gt;'01 Program Profile'!$E$5)+($B$5:$B$960=""),0),0)),""))</f>
        <v/>
      </c>
      <c r="P304" t="str">
        <f>IFERROR(INDEX($A$5:$A$960,MATCH(0,INDEX(COUNTIF($P$4:P303,$A$5:$A$960)+($A$5:$A$960=""),0),0)),"")</f>
        <v/>
      </c>
    </row>
    <row r="305" spans="1:10" ht="18.75">
      <c r="A305" s="74" t="s">
        <v>741</v>
      </c>
      <c r="B305" s="20" t="s">
        <v>303</v>
      </c>
      <c r="C305" s="20" t="s">
        <v>59</v>
      </c>
      <c r="D305" s="20" t="s">
        <v>701</v>
      </c>
      <c r="E305" s="20" t="s">
        <v>177</v>
      </c>
      <c r="F305" s="20" t="s">
        <v>185</v>
      </c>
      <c r="G305" s="75">
        <v>44317</v>
      </c>
      <c r="H305" s="75">
        <v>46873</v>
      </c>
      <c r="I305" s="76" t="s">
        <v>266</v>
      </c>
      <c r="J305" s="77" t="s">
        <v>764</v>
      </c>
    </row>
    <row r="306" spans="1:10" ht="18.75">
      <c r="A306" s="74" t="s">
        <v>741</v>
      </c>
      <c r="B306" s="20" t="s">
        <v>306</v>
      </c>
      <c r="C306" s="20" t="s">
        <v>59</v>
      </c>
      <c r="D306" s="20" t="s">
        <v>307</v>
      </c>
      <c r="E306" s="20" t="s">
        <v>177</v>
      </c>
      <c r="F306" s="20" t="s">
        <v>185</v>
      </c>
      <c r="G306" s="75">
        <v>44317</v>
      </c>
      <c r="H306" s="75">
        <v>46873</v>
      </c>
      <c r="I306" s="76" t="s">
        <v>266</v>
      </c>
      <c r="J306" s="77" t="s">
        <v>765</v>
      </c>
    </row>
    <row r="307" spans="1:10" ht="18.75">
      <c r="A307" s="74" t="s">
        <v>741</v>
      </c>
      <c r="B307" s="20" t="s">
        <v>222</v>
      </c>
      <c r="C307" s="20" t="s">
        <v>59</v>
      </c>
      <c r="D307" s="20" t="s">
        <v>766</v>
      </c>
      <c r="E307" s="20" t="s">
        <v>177</v>
      </c>
      <c r="F307" s="20" t="s">
        <v>185</v>
      </c>
      <c r="G307" s="75">
        <v>45748</v>
      </c>
      <c r="H307" s="75">
        <v>47572</v>
      </c>
      <c r="I307" s="76" t="s">
        <v>224</v>
      </c>
      <c r="J307" s="77" t="s">
        <v>767</v>
      </c>
    </row>
    <row r="308" spans="1:10" ht="18.75">
      <c r="A308" s="74" t="s">
        <v>741</v>
      </c>
      <c r="B308" s="20" t="s">
        <v>222</v>
      </c>
      <c r="C308" s="20" t="s">
        <v>59</v>
      </c>
      <c r="D308" s="20" t="s">
        <v>768</v>
      </c>
      <c r="E308" s="20" t="s">
        <v>177</v>
      </c>
      <c r="F308" s="20" t="s">
        <v>178</v>
      </c>
      <c r="G308" s="75">
        <v>45748</v>
      </c>
      <c r="H308" s="75">
        <v>46476</v>
      </c>
      <c r="I308" s="76" t="s">
        <v>224</v>
      </c>
      <c r="J308" s="77" t="s">
        <v>769</v>
      </c>
    </row>
    <row r="309" spans="1:10" ht="18.75">
      <c r="A309" s="74" t="s">
        <v>741</v>
      </c>
      <c r="B309" s="20" t="s">
        <v>316</v>
      </c>
      <c r="C309" s="20" t="s">
        <v>59</v>
      </c>
      <c r="D309" s="20" t="s">
        <v>770</v>
      </c>
      <c r="E309" s="20" t="s">
        <v>177</v>
      </c>
      <c r="F309" s="20" t="s">
        <v>185</v>
      </c>
      <c r="G309" s="75">
        <v>45444</v>
      </c>
      <c r="H309" s="75">
        <v>47268</v>
      </c>
      <c r="I309" s="76" t="s">
        <v>266</v>
      </c>
      <c r="J309" s="77" t="s">
        <v>771</v>
      </c>
    </row>
    <row r="310" spans="1:10" ht="18.75">
      <c r="A310" s="74" t="s">
        <v>741</v>
      </c>
      <c r="B310" s="20" t="s">
        <v>316</v>
      </c>
      <c r="C310" s="20" t="s">
        <v>59</v>
      </c>
      <c r="D310" s="20" t="s">
        <v>319</v>
      </c>
      <c r="E310" s="20" t="s">
        <v>177</v>
      </c>
      <c r="F310" s="20" t="s">
        <v>185</v>
      </c>
      <c r="G310" s="75">
        <v>45444</v>
      </c>
      <c r="H310" s="75">
        <v>47268</v>
      </c>
      <c r="I310" s="76" t="s">
        <v>266</v>
      </c>
      <c r="J310" s="77" t="s">
        <v>772</v>
      </c>
    </row>
    <row r="311" spans="1:10" ht="18.75">
      <c r="A311" s="74" t="s">
        <v>741</v>
      </c>
      <c r="B311" s="20" t="s">
        <v>316</v>
      </c>
      <c r="C311" s="20" t="s">
        <v>59</v>
      </c>
      <c r="D311" s="20" t="s">
        <v>773</v>
      </c>
      <c r="E311" s="20" t="s">
        <v>177</v>
      </c>
      <c r="F311" s="20" t="s">
        <v>178</v>
      </c>
      <c r="G311" s="75">
        <v>45839</v>
      </c>
      <c r="H311" s="75">
        <v>46568</v>
      </c>
      <c r="I311" s="76" t="s">
        <v>266</v>
      </c>
      <c r="J311" s="77" t="s">
        <v>774</v>
      </c>
    </row>
    <row r="312" spans="1:10" ht="18.75">
      <c r="A312" s="74" t="s">
        <v>741</v>
      </c>
      <c r="B312" s="20" t="s">
        <v>439</v>
      </c>
      <c r="C312" s="20" t="s">
        <v>59</v>
      </c>
      <c r="D312" s="20" t="s">
        <v>440</v>
      </c>
      <c r="E312" s="20" t="s">
        <v>177</v>
      </c>
      <c r="F312" s="20" t="s">
        <v>185</v>
      </c>
      <c r="G312" s="75">
        <v>45383</v>
      </c>
      <c r="H312" s="75">
        <v>47207</v>
      </c>
      <c r="I312" s="76" t="s">
        <v>260</v>
      </c>
      <c r="J312" s="77" t="s">
        <v>775</v>
      </c>
    </row>
    <row r="313" spans="1:10" ht="18.75">
      <c r="A313" s="74" t="s">
        <v>741</v>
      </c>
      <c r="B313" s="20" t="s">
        <v>439</v>
      </c>
      <c r="C313" s="20" t="s">
        <v>59</v>
      </c>
      <c r="D313" s="20" t="s">
        <v>689</v>
      </c>
      <c r="E313" s="20" t="s">
        <v>177</v>
      </c>
      <c r="F313" s="20" t="s">
        <v>185</v>
      </c>
      <c r="G313" s="75">
        <v>45383</v>
      </c>
      <c r="H313" s="75">
        <v>47207</v>
      </c>
      <c r="I313" s="76" t="s">
        <v>260</v>
      </c>
      <c r="J313" s="77" t="s">
        <v>776</v>
      </c>
    </row>
    <row r="314" spans="1:10" ht="18.75">
      <c r="A314" s="74" t="s">
        <v>741</v>
      </c>
      <c r="B314" s="20" t="s">
        <v>777</v>
      </c>
      <c r="C314" s="20" t="s">
        <v>59</v>
      </c>
      <c r="D314" s="20" t="s">
        <v>377</v>
      </c>
      <c r="E314" s="20" t="s">
        <v>177</v>
      </c>
      <c r="F314" s="20" t="s">
        <v>178</v>
      </c>
      <c r="G314" s="75">
        <v>45748</v>
      </c>
      <c r="H314" s="75">
        <v>46476</v>
      </c>
      <c r="I314" s="76" t="s">
        <v>197</v>
      </c>
      <c r="J314" s="77" t="s">
        <v>778</v>
      </c>
    </row>
    <row r="315" spans="1:10" ht="18.75">
      <c r="A315" s="74" t="s">
        <v>741</v>
      </c>
      <c r="B315" s="20" t="s">
        <v>777</v>
      </c>
      <c r="C315" s="20" t="s">
        <v>59</v>
      </c>
      <c r="D315" s="20" t="s">
        <v>358</v>
      </c>
      <c r="E315" s="20" t="s">
        <v>177</v>
      </c>
      <c r="F315" s="20" t="s">
        <v>178</v>
      </c>
      <c r="G315" s="75">
        <v>45748</v>
      </c>
      <c r="H315" s="75">
        <v>46476</v>
      </c>
      <c r="I315" s="76" t="s">
        <v>197</v>
      </c>
      <c r="J315" s="77" t="s">
        <v>779</v>
      </c>
    </row>
    <row r="316" spans="1:10" ht="18.75">
      <c r="A316" s="74" t="s">
        <v>741</v>
      </c>
      <c r="B316" s="20" t="s">
        <v>777</v>
      </c>
      <c r="C316" s="20" t="s">
        <v>59</v>
      </c>
      <c r="D316" s="20" t="s">
        <v>503</v>
      </c>
      <c r="E316" s="20" t="s">
        <v>177</v>
      </c>
      <c r="F316" s="20" t="s">
        <v>178</v>
      </c>
      <c r="G316" s="75">
        <v>45748</v>
      </c>
      <c r="H316" s="75">
        <v>46476</v>
      </c>
      <c r="I316" s="76" t="s">
        <v>197</v>
      </c>
      <c r="J316" s="77" t="s">
        <v>780</v>
      </c>
    </row>
    <row r="317" spans="1:10" ht="18.75">
      <c r="A317" s="74" t="s">
        <v>741</v>
      </c>
      <c r="B317" s="20" t="s">
        <v>777</v>
      </c>
      <c r="C317" s="20" t="s">
        <v>181</v>
      </c>
      <c r="D317" s="20" t="s">
        <v>781</v>
      </c>
      <c r="E317" s="20" t="s">
        <v>177</v>
      </c>
      <c r="F317" s="20" t="s">
        <v>185</v>
      </c>
      <c r="G317" s="75">
        <v>45931</v>
      </c>
      <c r="H317" s="75">
        <v>47756</v>
      </c>
      <c r="I317" s="76" t="s">
        <v>197</v>
      </c>
      <c r="J317" s="77" t="s">
        <v>782</v>
      </c>
    </row>
    <row r="318" spans="1:10" ht="18.75">
      <c r="A318" s="74" t="s">
        <v>741</v>
      </c>
      <c r="B318" s="20" t="s">
        <v>492</v>
      </c>
      <c r="C318" s="20" t="s">
        <v>59</v>
      </c>
      <c r="D318" s="20" t="s">
        <v>783</v>
      </c>
      <c r="E318" s="20" t="s">
        <v>177</v>
      </c>
      <c r="F318" s="20" t="s">
        <v>185</v>
      </c>
      <c r="G318" s="75">
        <v>45413</v>
      </c>
      <c r="H318" s="75">
        <v>47238</v>
      </c>
      <c r="I318" s="76" t="s">
        <v>197</v>
      </c>
      <c r="J318" s="77" t="s">
        <v>784</v>
      </c>
    </row>
    <row r="319" spans="1:10" ht="18.75">
      <c r="A319" s="74" t="s">
        <v>741</v>
      </c>
      <c r="B319" s="20" t="s">
        <v>492</v>
      </c>
      <c r="C319" s="20" t="s">
        <v>59</v>
      </c>
      <c r="D319" s="20" t="s">
        <v>494</v>
      </c>
      <c r="E319" s="20" t="s">
        <v>177</v>
      </c>
      <c r="F319" s="20" t="s">
        <v>185</v>
      </c>
      <c r="G319" s="75">
        <v>45413</v>
      </c>
      <c r="H319" s="75">
        <v>47238</v>
      </c>
      <c r="I319" s="76" t="s">
        <v>197</v>
      </c>
      <c r="J319" s="77" t="s">
        <v>785</v>
      </c>
    </row>
    <row r="320" spans="1:10" ht="18.75">
      <c r="A320" s="74" t="s">
        <v>741</v>
      </c>
      <c r="B320" s="20" t="s">
        <v>342</v>
      </c>
      <c r="C320" s="20" t="s">
        <v>59</v>
      </c>
      <c r="D320" s="20" t="s">
        <v>655</v>
      </c>
      <c r="E320" s="20" t="s">
        <v>177</v>
      </c>
      <c r="F320" s="20" t="s">
        <v>185</v>
      </c>
      <c r="G320" s="75">
        <v>45597</v>
      </c>
      <c r="H320" s="75">
        <v>46751</v>
      </c>
      <c r="I320" s="76" t="s">
        <v>266</v>
      </c>
      <c r="J320" s="77" t="s">
        <v>786</v>
      </c>
    </row>
    <row r="321" spans="1:10" ht="18.75">
      <c r="A321" s="74" t="s">
        <v>787</v>
      </c>
      <c r="B321" s="20" t="s">
        <v>306</v>
      </c>
      <c r="C321" s="20" t="s">
        <v>59</v>
      </c>
      <c r="D321" s="20" t="s">
        <v>788</v>
      </c>
      <c r="E321" s="20" t="s">
        <v>177</v>
      </c>
      <c r="F321" s="20" t="s">
        <v>185</v>
      </c>
      <c r="G321" s="75">
        <v>44440</v>
      </c>
      <c r="H321" s="75">
        <v>46996</v>
      </c>
      <c r="I321" s="76" t="s">
        <v>266</v>
      </c>
      <c r="J321" s="77" t="s">
        <v>789</v>
      </c>
    </row>
    <row r="322" spans="1:10" ht="18.75">
      <c r="A322" s="74" t="s">
        <v>787</v>
      </c>
      <c r="B322" s="20" t="s">
        <v>777</v>
      </c>
      <c r="C322" s="20" t="s">
        <v>59</v>
      </c>
      <c r="D322" s="20" t="s">
        <v>790</v>
      </c>
      <c r="E322" s="20" t="s">
        <v>177</v>
      </c>
      <c r="F322" s="20" t="s">
        <v>185</v>
      </c>
      <c r="G322" s="75">
        <v>45839</v>
      </c>
      <c r="H322" s="75">
        <v>47664</v>
      </c>
      <c r="I322" s="76" t="s">
        <v>197</v>
      </c>
      <c r="J322" s="77" t="s">
        <v>791</v>
      </c>
    </row>
    <row r="323" spans="1:10" ht="18.75">
      <c r="A323" s="74" t="s">
        <v>787</v>
      </c>
      <c r="B323" s="20" t="s">
        <v>792</v>
      </c>
      <c r="C323" s="20" t="s">
        <v>59</v>
      </c>
      <c r="D323" s="20" t="s">
        <v>793</v>
      </c>
      <c r="E323" s="20" t="s">
        <v>518</v>
      </c>
      <c r="F323" s="20" t="s">
        <v>185</v>
      </c>
      <c r="G323" s="75">
        <v>45839</v>
      </c>
      <c r="H323" s="75">
        <v>47664</v>
      </c>
      <c r="I323" s="76" t="s">
        <v>266</v>
      </c>
      <c r="J323" s="77" t="s">
        <v>794</v>
      </c>
    </row>
    <row r="324" spans="1:10" ht="18.75">
      <c r="A324" s="74" t="s">
        <v>795</v>
      </c>
      <c r="B324" s="20" t="s">
        <v>796</v>
      </c>
      <c r="C324" s="20" t="s">
        <v>59</v>
      </c>
      <c r="D324" s="20" t="s">
        <v>358</v>
      </c>
      <c r="E324" s="20" t="s">
        <v>177</v>
      </c>
      <c r="F324" s="20" t="s">
        <v>185</v>
      </c>
      <c r="G324" s="75">
        <v>44256</v>
      </c>
      <c r="H324" s="75">
        <v>46811</v>
      </c>
      <c r="I324" s="76" t="s">
        <v>197</v>
      </c>
      <c r="J324" s="77" t="s">
        <v>797</v>
      </c>
    </row>
    <row r="325" spans="1:10" ht="18.75">
      <c r="A325" s="74" t="s">
        <v>795</v>
      </c>
      <c r="B325" s="20" t="s">
        <v>796</v>
      </c>
      <c r="C325" s="20" t="s">
        <v>59</v>
      </c>
      <c r="D325" s="20" t="s">
        <v>360</v>
      </c>
      <c r="E325" s="20" t="s">
        <v>177</v>
      </c>
      <c r="F325" s="20" t="s">
        <v>185</v>
      </c>
      <c r="G325" s="75">
        <v>45597</v>
      </c>
      <c r="H325" s="75">
        <v>47421</v>
      </c>
      <c r="I325" s="76" t="s">
        <v>197</v>
      </c>
      <c r="J325" s="77" t="s">
        <v>798</v>
      </c>
    </row>
    <row r="326" spans="1:10" ht="18.75">
      <c r="A326" s="74" t="s">
        <v>795</v>
      </c>
      <c r="B326" s="20" t="s">
        <v>799</v>
      </c>
      <c r="C326" s="20" t="s">
        <v>59</v>
      </c>
      <c r="D326" s="20" t="s">
        <v>503</v>
      </c>
      <c r="E326" s="20" t="s">
        <v>177</v>
      </c>
      <c r="F326" s="20" t="s">
        <v>178</v>
      </c>
      <c r="G326" s="75">
        <v>45839</v>
      </c>
      <c r="H326" s="75">
        <v>46568</v>
      </c>
      <c r="I326" s="76" t="s">
        <v>197</v>
      </c>
      <c r="J326" s="77" t="s">
        <v>800</v>
      </c>
    </row>
    <row r="327" spans="1:10" ht="18.75">
      <c r="A327" s="74" t="s">
        <v>795</v>
      </c>
      <c r="B327" s="20" t="s">
        <v>801</v>
      </c>
      <c r="C327" s="20" t="s">
        <v>59</v>
      </c>
      <c r="D327" s="20" t="s">
        <v>319</v>
      </c>
      <c r="E327" s="20" t="s">
        <v>177</v>
      </c>
      <c r="F327" s="20" t="s">
        <v>185</v>
      </c>
      <c r="G327" s="75">
        <v>44440</v>
      </c>
      <c r="H327" s="75">
        <v>46995</v>
      </c>
      <c r="I327" s="76" t="s">
        <v>266</v>
      </c>
      <c r="J327" s="77" t="s">
        <v>802</v>
      </c>
    </row>
    <row r="328" spans="1:10" ht="18.75">
      <c r="A328" s="74" t="s">
        <v>795</v>
      </c>
      <c r="B328" s="20" t="s">
        <v>283</v>
      </c>
      <c r="C328" s="20" t="s">
        <v>181</v>
      </c>
      <c r="D328" s="20" t="s">
        <v>803</v>
      </c>
      <c r="E328" s="20" t="s">
        <v>177</v>
      </c>
      <c r="F328" s="20" t="s">
        <v>185</v>
      </c>
      <c r="G328" s="75">
        <v>45296</v>
      </c>
      <c r="H328" s="75">
        <v>47238</v>
      </c>
      <c r="I328" s="76" t="s">
        <v>197</v>
      </c>
      <c r="J328" s="77" t="s">
        <v>804</v>
      </c>
    </row>
    <row r="329" spans="1:10" ht="18.75">
      <c r="A329" s="74" t="s">
        <v>795</v>
      </c>
      <c r="B329" s="20" t="s">
        <v>283</v>
      </c>
      <c r="C329" s="20" t="s">
        <v>181</v>
      </c>
      <c r="D329" s="20" t="s">
        <v>805</v>
      </c>
      <c r="E329" s="20" t="s">
        <v>177</v>
      </c>
      <c r="F329" s="20" t="s">
        <v>185</v>
      </c>
      <c r="G329" s="75">
        <v>44317</v>
      </c>
      <c r="H329" s="75">
        <v>46873</v>
      </c>
      <c r="I329" s="76" t="s">
        <v>197</v>
      </c>
      <c r="J329" s="77" t="s">
        <v>806</v>
      </c>
    </row>
    <row r="330" spans="1:10" ht="18.75">
      <c r="A330" s="74" t="s">
        <v>795</v>
      </c>
      <c r="B330" s="20" t="s">
        <v>283</v>
      </c>
      <c r="C330" s="20" t="s">
        <v>181</v>
      </c>
      <c r="D330" s="20" t="s">
        <v>807</v>
      </c>
      <c r="E330" s="20" t="s">
        <v>177</v>
      </c>
      <c r="F330" s="20" t="s">
        <v>185</v>
      </c>
      <c r="G330" s="75">
        <v>44256</v>
      </c>
      <c r="H330" s="75">
        <v>46811</v>
      </c>
      <c r="I330" s="76" t="s">
        <v>197</v>
      </c>
      <c r="J330" s="77" t="s">
        <v>808</v>
      </c>
    </row>
    <row r="331" spans="1:10" ht="18.75">
      <c r="A331" s="74" t="s">
        <v>795</v>
      </c>
      <c r="B331" s="20" t="s">
        <v>809</v>
      </c>
      <c r="C331" s="20" t="s">
        <v>59</v>
      </c>
      <c r="D331" s="20" t="s">
        <v>810</v>
      </c>
      <c r="E331" s="20" t="s">
        <v>177</v>
      </c>
      <c r="F331" s="20" t="s">
        <v>185</v>
      </c>
      <c r="G331" s="75">
        <v>45658</v>
      </c>
      <c r="H331" s="75">
        <v>47483</v>
      </c>
      <c r="I331" s="76" t="s">
        <v>224</v>
      </c>
      <c r="J331" s="77" t="s">
        <v>811</v>
      </c>
    </row>
    <row r="332" spans="1:10" ht="18.75">
      <c r="A332" s="74" t="s">
        <v>795</v>
      </c>
      <c r="B332" s="20" t="s">
        <v>812</v>
      </c>
      <c r="C332" s="20" t="s">
        <v>59</v>
      </c>
      <c r="D332" s="20" t="s">
        <v>176</v>
      </c>
      <c r="E332" s="20" t="s">
        <v>177</v>
      </c>
      <c r="F332" s="20" t="s">
        <v>185</v>
      </c>
      <c r="G332" s="75">
        <v>44256</v>
      </c>
      <c r="H332" s="75">
        <v>46811</v>
      </c>
      <c r="I332" s="76" t="s">
        <v>179</v>
      </c>
      <c r="J332" s="77" t="s">
        <v>813</v>
      </c>
    </row>
    <row r="333" spans="1:10" ht="18.75">
      <c r="A333" s="74" t="s">
        <v>795</v>
      </c>
      <c r="B333" s="20" t="s">
        <v>812</v>
      </c>
      <c r="C333" s="20" t="s">
        <v>181</v>
      </c>
      <c r="D333" s="20" t="s">
        <v>814</v>
      </c>
      <c r="E333" s="20" t="s">
        <v>177</v>
      </c>
      <c r="F333" s="20" t="s">
        <v>178</v>
      </c>
      <c r="G333" s="75">
        <v>44440</v>
      </c>
      <c r="H333" s="75">
        <v>46996</v>
      </c>
      <c r="I333" s="76" t="s">
        <v>179</v>
      </c>
      <c r="J333" s="77" t="s">
        <v>815</v>
      </c>
    </row>
    <row r="334" spans="1:10" ht="18.75">
      <c r="A334" s="74" t="s">
        <v>795</v>
      </c>
      <c r="B334" s="20" t="s">
        <v>816</v>
      </c>
      <c r="C334" s="20" t="s">
        <v>59</v>
      </c>
      <c r="D334" s="20" t="s">
        <v>817</v>
      </c>
      <c r="E334" s="20" t="s">
        <v>177</v>
      </c>
      <c r="F334" s="20" t="s">
        <v>185</v>
      </c>
      <c r="G334" s="75">
        <v>45231</v>
      </c>
      <c r="H334" s="75">
        <v>46446</v>
      </c>
      <c r="I334" s="76" t="s">
        <v>266</v>
      </c>
      <c r="J334" s="77" t="s">
        <v>818</v>
      </c>
    </row>
    <row r="335" spans="1:10" ht="18.75">
      <c r="A335" s="74" t="s">
        <v>795</v>
      </c>
      <c r="B335" s="20" t="s">
        <v>819</v>
      </c>
      <c r="C335" s="20" t="s">
        <v>59</v>
      </c>
      <c r="D335" s="20" t="s">
        <v>820</v>
      </c>
      <c r="E335" s="20" t="s">
        <v>821</v>
      </c>
      <c r="F335" s="20" t="s">
        <v>185</v>
      </c>
      <c r="G335" s="75">
        <v>45597</v>
      </c>
      <c r="H335" s="75">
        <v>47421</v>
      </c>
      <c r="I335" s="76" t="s">
        <v>266</v>
      </c>
      <c r="J335" s="77" t="s">
        <v>822</v>
      </c>
    </row>
    <row r="336" spans="1:10" ht="18.75">
      <c r="A336" s="74" t="s">
        <v>795</v>
      </c>
      <c r="B336" s="20" t="s">
        <v>306</v>
      </c>
      <c r="C336" s="20" t="s">
        <v>59</v>
      </c>
      <c r="D336" s="20" t="s">
        <v>307</v>
      </c>
      <c r="E336" s="20" t="s">
        <v>177</v>
      </c>
      <c r="F336" s="20" t="s">
        <v>185</v>
      </c>
      <c r="G336" s="75">
        <v>45597</v>
      </c>
      <c r="H336" s="75">
        <v>47421</v>
      </c>
      <c r="I336" s="76" t="s">
        <v>266</v>
      </c>
      <c r="J336" s="77" t="s">
        <v>823</v>
      </c>
    </row>
    <row r="337" spans="1:10" ht="18.75">
      <c r="A337" s="74" t="s">
        <v>795</v>
      </c>
      <c r="B337" s="20" t="s">
        <v>824</v>
      </c>
      <c r="C337" s="20" t="s">
        <v>59</v>
      </c>
      <c r="D337" s="20" t="s">
        <v>825</v>
      </c>
      <c r="E337" s="20" t="s">
        <v>826</v>
      </c>
      <c r="F337" s="20" t="s">
        <v>185</v>
      </c>
      <c r="G337" s="75">
        <v>45047</v>
      </c>
      <c r="H337" s="75">
        <v>46873</v>
      </c>
      <c r="I337" s="76" t="s">
        <v>266</v>
      </c>
      <c r="J337" s="77" t="s">
        <v>827</v>
      </c>
    </row>
    <row r="338" spans="1:10" ht="18.75">
      <c r="A338" s="74" t="s">
        <v>795</v>
      </c>
      <c r="B338" s="20" t="s">
        <v>222</v>
      </c>
      <c r="C338" s="20" t="s">
        <v>59</v>
      </c>
      <c r="D338" s="20" t="s">
        <v>228</v>
      </c>
      <c r="E338" s="20" t="s">
        <v>177</v>
      </c>
      <c r="F338" s="20" t="s">
        <v>185</v>
      </c>
      <c r="G338" s="75">
        <v>43952</v>
      </c>
      <c r="H338" s="75">
        <v>46507</v>
      </c>
      <c r="I338" s="76" t="s">
        <v>224</v>
      </c>
      <c r="J338" s="77" t="s">
        <v>828</v>
      </c>
    </row>
    <row r="339" spans="1:10" ht="18.75">
      <c r="A339" s="74" t="s">
        <v>795</v>
      </c>
      <c r="B339" s="20" t="s">
        <v>222</v>
      </c>
      <c r="C339" s="20" t="s">
        <v>181</v>
      </c>
      <c r="D339" s="20" t="s">
        <v>829</v>
      </c>
      <c r="E339" s="20" t="s">
        <v>177</v>
      </c>
      <c r="F339" s="20" t="s">
        <v>185</v>
      </c>
      <c r="G339" s="75">
        <v>45566</v>
      </c>
      <c r="H339" s="75">
        <v>46871</v>
      </c>
      <c r="I339" s="76" t="s">
        <v>224</v>
      </c>
      <c r="J339" s="77" t="s">
        <v>830</v>
      </c>
    </row>
    <row r="340" spans="1:10" ht="18.75">
      <c r="A340" s="74" t="s">
        <v>795</v>
      </c>
      <c r="B340" s="20" t="s">
        <v>316</v>
      </c>
      <c r="C340" s="20" t="s">
        <v>59</v>
      </c>
      <c r="D340" s="20" t="s">
        <v>831</v>
      </c>
      <c r="E340" s="20" t="s">
        <v>177</v>
      </c>
      <c r="F340" s="20" t="s">
        <v>185</v>
      </c>
      <c r="G340" s="75">
        <v>45139</v>
      </c>
      <c r="H340" s="75">
        <v>46507</v>
      </c>
      <c r="I340" s="76" t="s">
        <v>266</v>
      </c>
      <c r="J340" s="77" t="s">
        <v>832</v>
      </c>
    </row>
    <row r="341" spans="1:10" ht="18.75">
      <c r="A341" s="74" t="s">
        <v>795</v>
      </c>
      <c r="B341" s="20" t="s">
        <v>833</v>
      </c>
      <c r="C341" s="20" t="s">
        <v>59</v>
      </c>
      <c r="D341" s="20" t="s">
        <v>834</v>
      </c>
      <c r="E341" s="20" t="s">
        <v>177</v>
      </c>
      <c r="F341" s="20" t="s">
        <v>185</v>
      </c>
      <c r="G341" s="75">
        <v>45748</v>
      </c>
      <c r="H341" s="75">
        <v>46873</v>
      </c>
      <c r="I341" s="76" t="s">
        <v>224</v>
      </c>
      <c r="J341" s="77" t="s">
        <v>835</v>
      </c>
    </row>
    <row r="342" spans="1:10" ht="18.75">
      <c r="A342" s="74" t="s">
        <v>795</v>
      </c>
      <c r="B342" s="20" t="s">
        <v>833</v>
      </c>
      <c r="C342" s="20" t="s">
        <v>59</v>
      </c>
      <c r="D342" s="20" t="s">
        <v>223</v>
      </c>
      <c r="E342" s="20" t="s">
        <v>177</v>
      </c>
      <c r="F342" s="20" t="s">
        <v>185</v>
      </c>
      <c r="G342" s="75">
        <v>45748</v>
      </c>
      <c r="H342" s="75">
        <v>46873</v>
      </c>
      <c r="I342" s="76" t="s">
        <v>224</v>
      </c>
      <c r="J342" s="77" t="s">
        <v>836</v>
      </c>
    </row>
    <row r="343" spans="1:10" ht="18.75">
      <c r="A343" s="74" t="s">
        <v>795</v>
      </c>
      <c r="B343" s="20" t="s">
        <v>833</v>
      </c>
      <c r="C343" s="20" t="s">
        <v>59</v>
      </c>
      <c r="D343" s="20" t="s">
        <v>226</v>
      </c>
      <c r="E343" s="20" t="s">
        <v>177</v>
      </c>
      <c r="F343" s="20" t="s">
        <v>185</v>
      </c>
      <c r="G343" s="75">
        <v>45047</v>
      </c>
      <c r="H343" s="75">
        <v>46873</v>
      </c>
      <c r="I343" s="76" t="s">
        <v>224</v>
      </c>
      <c r="J343" s="77" t="s">
        <v>837</v>
      </c>
    </row>
    <row r="344" spans="1:10" ht="18.75">
      <c r="A344" s="74" t="s">
        <v>795</v>
      </c>
      <c r="B344" s="20" t="s">
        <v>838</v>
      </c>
      <c r="C344" s="20" t="s">
        <v>59</v>
      </c>
      <c r="D344" s="20" t="s">
        <v>684</v>
      </c>
      <c r="E344" s="20" t="s">
        <v>177</v>
      </c>
      <c r="F344" s="20" t="s">
        <v>185</v>
      </c>
      <c r="G344" s="75">
        <v>44927</v>
      </c>
      <c r="H344" s="75">
        <v>46751</v>
      </c>
      <c r="I344" s="76" t="s">
        <v>260</v>
      </c>
      <c r="J344" s="77" t="s">
        <v>839</v>
      </c>
    </row>
    <row r="345" spans="1:10" ht="18.75">
      <c r="A345" s="74" t="s">
        <v>795</v>
      </c>
      <c r="B345" s="20" t="s">
        <v>840</v>
      </c>
      <c r="C345" s="20" t="s">
        <v>59</v>
      </c>
      <c r="D345" s="20" t="s">
        <v>841</v>
      </c>
      <c r="E345" s="20" t="s">
        <v>177</v>
      </c>
      <c r="F345" s="20" t="s">
        <v>185</v>
      </c>
      <c r="G345" s="75">
        <v>44256</v>
      </c>
      <c r="H345" s="75">
        <v>46811</v>
      </c>
      <c r="I345" s="76" t="s">
        <v>179</v>
      </c>
      <c r="J345" s="77" t="s">
        <v>842</v>
      </c>
    </row>
    <row r="346" spans="1:10" ht="18.75">
      <c r="A346" s="74" t="s">
        <v>795</v>
      </c>
      <c r="B346" s="20" t="s">
        <v>843</v>
      </c>
      <c r="C346" s="20" t="s">
        <v>181</v>
      </c>
      <c r="D346" s="20" t="s">
        <v>844</v>
      </c>
      <c r="E346" s="20" t="s">
        <v>177</v>
      </c>
      <c r="F346" s="20" t="s">
        <v>185</v>
      </c>
      <c r="G346" s="75">
        <v>45901</v>
      </c>
      <c r="H346" s="75">
        <v>47725</v>
      </c>
      <c r="I346" s="76" t="s">
        <v>197</v>
      </c>
      <c r="J346" s="77" t="s">
        <v>845</v>
      </c>
    </row>
    <row r="347" spans="1:10" ht="18.75">
      <c r="A347" s="74" t="s">
        <v>795</v>
      </c>
      <c r="B347" s="20" t="s">
        <v>846</v>
      </c>
      <c r="C347" s="20" t="s">
        <v>59</v>
      </c>
      <c r="D347" s="20" t="s">
        <v>847</v>
      </c>
      <c r="E347" s="20" t="s">
        <v>177</v>
      </c>
      <c r="F347" s="20" t="s">
        <v>185</v>
      </c>
      <c r="G347" s="75">
        <v>45901</v>
      </c>
      <c r="H347" s="75">
        <v>47725</v>
      </c>
      <c r="I347" s="76" t="s">
        <v>197</v>
      </c>
      <c r="J347" s="77" t="s">
        <v>848</v>
      </c>
    </row>
    <row r="348" spans="1:10" ht="18.75">
      <c r="A348" s="74" t="s">
        <v>795</v>
      </c>
      <c r="B348" s="20" t="s">
        <v>846</v>
      </c>
      <c r="C348" s="20" t="s">
        <v>193</v>
      </c>
      <c r="D348" s="20" t="s">
        <v>849</v>
      </c>
      <c r="E348" s="20" t="s">
        <v>177</v>
      </c>
      <c r="F348" s="20" t="s">
        <v>185</v>
      </c>
      <c r="G348" s="75">
        <v>45901</v>
      </c>
      <c r="H348" s="75">
        <v>47725</v>
      </c>
      <c r="I348" s="76" t="s">
        <v>197</v>
      </c>
      <c r="J348" s="77" t="s">
        <v>850</v>
      </c>
    </row>
    <row r="349" spans="1:10" ht="18.75">
      <c r="A349" s="74" t="s">
        <v>795</v>
      </c>
      <c r="B349" s="20" t="s">
        <v>846</v>
      </c>
      <c r="C349" s="20" t="s">
        <v>193</v>
      </c>
      <c r="D349" s="20" t="s">
        <v>608</v>
      </c>
      <c r="E349" s="20" t="s">
        <v>177</v>
      </c>
      <c r="F349" s="20" t="s">
        <v>185</v>
      </c>
      <c r="G349" s="75">
        <v>45901</v>
      </c>
      <c r="H349" s="75">
        <v>47725</v>
      </c>
      <c r="I349" s="76" t="s">
        <v>197</v>
      </c>
      <c r="J349" s="77" t="s">
        <v>851</v>
      </c>
    </row>
    <row r="350" spans="1:10" ht="18.75">
      <c r="A350" s="74" t="s">
        <v>795</v>
      </c>
      <c r="B350" s="20" t="s">
        <v>846</v>
      </c>
      <c r="C350" s="20" t="s">
        <v>193</v>
      </c>
      <c r="D350" s="20" t="s">
        <v>852</v>
      </c>
      <c r="E350" s="20" t="s">
        <v>177</v>
      </c>
      <c r="F350" s="20" t="s">
        <v>185</v>
      </c>
      <c r="G350" s="75">
        <v>45901</v>
      </c>
      <c r="H350" s="75">
        <v>47725</v>
      </c>
      <c r="I350" s="76" t="s">
        <v>197</v>
      </c>
      <c r="J350" s="77" t="s">
        <v>853</v>
      </c>
    </row>
    <row r="351" spans="1:10" ht="18.75">
      <c r="A351" s="74" t="s">
        <v>795</v>
      </c>
      <c r="B351" s="20" t="s">
        <v>846</v>
      </c>
      <c r="C351" s="20" t="s">
        <v>181</v>
      </c>
      <c r="D351" s="20" t="s">
        <v>854</v>
      </c>
      <c r="E351" s="20" t="s">
        <v>177</v>
      </c>
      <c r="F351" s="20" t="s">
        <v>185</v>
      </c>
      <c r="G351" s="75">
        <v>45839</v>
      </c>
      <c r="H351" s="75">
        <v>47664</v>
      </c>
      <c r="I351" s="76" t="s">
        <v>197</v>
      </c>
      <c r="J351" s="77" t="s">
        <v>855</v>
      </c>
    </row>
    <row r="352" spans="1:10" ht="18.75">
      <c r="A352" s="74" t="s">
        <v>795</v>
      </c>
      <c r="B352" s="20" t="s">
        <v>846</v>
      </c>
      <c r="C352" s="20" t="s">
        <v>181</v>
      </c>
      <c r="D352" s="20" t="s">
        <v>856</v>
      </c>
      <c r="E352" s="20" t="s">
        <v>177</v>
      </c>
      <c r="F352" s="20" t="s">
        <v>185</v>
      </c>
      <c r="G352" s="75">
        <v>45901</v>
      </c>
      <c r="H352" s="75">
        <v>47725</v>
      </c>
      <c r="I352" s="76" t="s">
        <v>197</v>
      </c>
      <c r="J352" s="77" t="s">
        <v>857</v>
      </c>
    </row>
    <row r="353" spans="1:10" ht="18.75">
      <c r="A353" s="74" t="s">
        <v>795</v>
      </c>
      <c r="B353" s="20" t="s">
        <v>858</v>
      </c>
      <c r="C353" s="20" t="s">
        <v>59</v>
      </c>
      <c r="D353" s="20" t="s">
        <v>407</v>
      </c>
      <c r="E353" s="20" t="s">
        <v>177</v>
      </c>
      <c r="F353" s="20" t="s">
        <v>185</v>
      </c>
      <c r="G353" s="75">
        <v>45748</v>
      </c>
      <c r="H353" s="75">
        <v>47572</v>
      </c>
      <c r="I353" s="76" t="s">
        <v>197</v>
      </c>
      <c r="J353" s="77" t="s">
        <v>859</v>
      </c>
    </row>
    <row r="354" spans="1:10" ht="18.75">
      <c r="A354" s="74" t="s">
        <v>795</v>
      </c>
      <c r="B354" s="20" t="s">
        <v>858</v>
      </c>
      <c r="C354" s="20" t="s">
        <v>59</v>
      </c>
      <c r="D354" s="20" t="s">
        <v>860</v>
      </c>
      <c r="E354" s="20" t="s">
        <v>177</v>
      </c>
      <c r="F354" s="20" t="s">
        <v>185</v>
      </c>
      <c r="G354" s="75">
        <v>45296</v>
      </c>
      <c r="H354" s="75">
        <v>47238</v>
      </c>
      <c r="I354" s="76" t="s">
        <v>197</v>
      </c>
      <c r="J354" s="77" t="s">
        <v>861</v>
      </c>
    </row>
    <row r="355" spans="1:10" ht="18.75">
      <c r="A355" s="74" t="s">
        <v>795</v>
      </c>
      <c r="B355" s="20" t="s">
        <v>862</v>
      </c>
      <c r="C355" s="20" t="s">
        <v>578</v>
      </c>
      <c r="D355" s="20" t="s">
        <v>254</v>
      </c>
      <c r="E355" s="20" t="s">
        <v>177</v>
      </c>
      <c r="F355" s="20" t="s">
        <v>185</v>
      </c>
      <c r="G355" s="75">
        <v>44835</v>
      </c>
      <c r="H355" s="75">
        <v>46660</v>
      </c>
      <c r="I355" s="76" t="s">
        <v>179</v>
      </c>
      <c r="J355" s="77" t="s">
        <v>863</v>
      </c>
    </row>
    <row r="356" spans="1:10" ht="18.75">
      <c r="A356" s="74" t="s">
        <v>795</v>
      </c>
      <c r="B356" s="20" t="s">
        <v>862</v>
      </c>
      <c r="C356" s="20" t="s">
        <v>181</v>
      </c>
      <c r="D356" s="20" t="s">
        <v>864</v>
      </c>
      <c r="E356" s="20" t="s">
        <v>177</v>
      </c>
      <c r="F356" s="20" t="s">
        <v>185</v>
      </c>
      <c r="G356" s="75">
        <v>44835</v>
      </c>
      <c r="H356" s="75">
        <v>46660</v>
      </c>
      <c r="I356" s="76" t="s">
        <v>179</v>
      </c>
      <c r="J356" s="77" t="s">
        <v>865</v>
      </c>
    </row>
    <row r="357" spans="1:10" ht="18.75">
      <c r="A357" s="74" t="s">
        <v>795</v>
      </c>
      <c r="B357" s="20" t="s">
        <v>862</v>
      </c>
      <c r="C357" s="20" t="s">
        <v>181</v>
      </c>
      <c r="D357" s="20" t="s">
        <v>866</v>
      </c>
      <c r="E357" s="20" t="s">
        <v>177</v>
      </c>
      <c r="F357" s="20" t="s">
        <v>185</v>
      </c>
      <c r="G357" s="75">
        <v>44835</v>
      </c>
      <c r="H357" s="75">
        <v>46660</v>
      </c>
      <c r="I357" s="76" t="s">
        <v>179</v>
      </c>
      <c r="J357" s="77" t="s">
        <v>867</v>
      </c>
    </row>
    <row r="358" spans="1:10" ht="18.75">
      <c r="A358" s="74" t="s">
        <v>795</v>
      </c>
      <c r="B358" s="20" t="s">
        <v>439</v>
      </c>
      <c r="C358" s="20" t="s">
        <v>181</v>
      </c>
      <c r="D358" s="20" t="s">
        <v>868</v>
      </c>
      <c r="E358" s="20" t="s">
        <v>177</v>
      </c>
      <c r="F358" s="20" t="s">
        <v>185</v>
      </c>
      <c r="G358" s="75">
        <v>45839</v>
      </c>
      <c r="H358" s="75">
        <v>47664</v>
      </c>
      <c r="I358" s="76" t="s">
        <v>260</v>
      </c>
      <c r="J358" s="77" t="s">
        <v>869</v>
      </c>
    </row>
    <row r="359" spans="1:10" ht="18.75">
      <c r="A359" s="74" t="s">
        <v>795</v>
      </c>
      <c r="B359" s="20" t="s">
        <v>439</v>
      </c>
      <c r="C359" s="20" t="s">
        <v>181</v>
      </c>
      <c r="D359" s="20" t="s">
        <v>870</v>
      </c>
      <c r="E359" s="20" t="s">
        <v>177</v>
      </c>
      <c r="F359" s="20" t="s">
        <v>185</v>
      </c>
      <c r="G359" s="75">
        <v>45839</v>
      </c>
      <c r="H359" s="75">
        <v>47664</v>
      </c>
      <c r="I359" s="76" t="s">
        <v>260</v>
      </c>
      <c r="J359" s="77" t="s">
        <v>871</v>
      </c>
    </row>
    <row r="360" spans="1:10" ht="18.75">
      <c r="A360" s="74" t="s">
        <v>795</v>
      </c>
      <c r="B360" s="20" t="s">
        <v>439</v>
      </c>
      <c r="C360" s="20" t="s">
        <v>181</v>
      </c>
      <c r="D360" s="20" t="s">
        <v>872</v>
      </c>
      <c r="E360" s="20" t="s">
        <v>177</v>
      </c>
      <c r="F360" s="20" t="s">
        <v>185</v>
      </c>
      <c r="G360" s="75">
        <v>45839</v>
      </c>
      <c r="H360" s="75">
        <v>47664</v>
      </c>
      <c r="I360" s="76" t="s">
        <v>260</v>
      </c>
      <c r="J360" s="77" t="s">
        <v>873</v>
      </c>
    </row>
    <row r="361" spans="1:10" ht="18.75">
      <c r="A361" s="74" t="s">
        <v>795</v>
      </c>
      <c r="B361" s="20" t="s">
        <v>439</v>
      </c>
      <c r="C361" s="20" t="s">
        <v>181</v>
      </c>
      <c r="D361" s="20" t="s">
        <v>874</v>
      </c>
      <c r="E361" s="20" t="s">
        <v>177</v>
      </c>
      <c r="F361" s="20" t="s">
        <v>185</v>
      </c>
      <c r="G361" s="75">
        <v>45839</v>
      </c>
      <c r="H361" s="75">
        <v>47664</v>
      </c>
      <c r="I361" s="76" t="s">
        <v>260</v>
      </c>
      <c r="J361" s="77" t="s">
        <v>875</v>
      </c>
    </row>
    <row r="362" spans="1:10" ht="18.75">
      <c r="A362" s="74" t="s">
        <v>795</v>
      </c>
      <c r="B362" s="20" t="s">
        <v>876</v>
      </c>
      <c r="C362" s="20" t="s">
        <v>59</v>
      </c>
      <c r="D362" s="20" t="s">
        <v>868</v>
      </c>
      <c r="E362" s="20" t="s">
        <v>177</v>
      </c>
      <c r="F362" s="20" t="s">
        <v>185</v>
      </c>
      <c r="G362" s="75">
        <v>45047</v>
      </c>
      <c r="H362" s="75">
        <v>46873</v>
      </c>
      <c r="I362" s="76" t="s">
        <v>260</v>
      </c>
      <c r="J362" s="77" t="s">
        <v>877</v>
      </c>
    </row>
    <row r="363" spans="1:10" ht="18.75">
      <c r="A363" s="74" t="s">
        <v>795</v>
      </c>
      <c r="B363" s="20" t="s">
        <v>876</v>
      </c>
      <c r="C363" s="20" t="s">
        <v>59</v>
      </c>
      <c r="D363" s="20" t="s">
        <v>870</v>
      </c>
      <c r="E363" s="20" t="s">
        <v>177</v>
      </c>
      <c r="F363" s="20" t="s">
        <v>185</v>
      </c>
      <c r="G363" s="75">
        <v>45047</v>
      </c>
      <c r="H363" s="75">
        <v>46873</v>
      </c>
      <c r="I363" s="76" t="s">
        <v>260</v>
      </c>
      <c r="J363" s="77" t="s">
        <v>878</v>
      </c>
    </row>
    <row r="364" spans="1:10" ht="18.75">
      <c r="A364" s="74" t="s">
        <v>795</v>
      </c>
      <c r="B364" s="20" t="s">
        <v>876</v>
      </c>
      <c r="C364" s="20" t="s">
        <v>59</v>
      </c>
      <c r="D364" s="20" t="s">
        <v>872</v>
      </c>
      <c r="E364" s="20" t="s">
        <v>177</v>
      </c>
      <c r="F364" s="20" t="s">
        <v>185</v>
      </c>
      <c r="G364" s="75">
        <v>45047</v>
      </c>
      <c r="H364" s="75">
        <v>46873</v>
      </c>
      <c r="I364" s="76" t="s">
        <v>260</v>
      </c>
      <c r="J364" s="77" t="s">
        <v>879</v>
      </c>
    </row>
    <row r="365" spans="1:10" ht="18.75">
      <c r="A365" s="74" t="s">
        <v>795</v>
      </c>
      <c r="B365" s="20" t="s">
        <v>880</v>
      </c>
      <c r="C365" s="20" t="s">
        <v>59</v>
      </c>
      <c r="D365" s="20" t="s">
        <v>686</v>
      </c>
      <c r="E365" s="20" t="s">
        <v>826</v>
      </c>
      <c r="F365" s="20" t="s">
        <v>185</v>
      </c>
      <c r="G365" s="75">
        <v>44927</v>
      </c>
      <c r="H365" s="75">
        <v>46752</v>
      </c>
      <c r="I365" s="76" t="s">
        <v>260</v>
      </c>
      <c r="J365" s="77" t="s">
        <v>881</v>
      </c>
    </row>
    <row r="366" spans="1:10" ht="18.75">
      <c r="A366" s="74" t="s">
        <v>795</v>
      </c>
      <c r="B366" s="20" t="s">
        <v>880</v>
      </c>
      <c r="C366" s="20" t="s">
        <v>59</v>
      </c>
      <c r="D366" s="20" t="s">
        <v>440</v>
      </c>
      <c r="E366" s="20" t="s">
        <v>826</v>
      </c>
      <c r="F366" s="20" t="s">
        <v>185</v>
      </c>
      <c r="G366" s="75">
        <v>44927</v>
      </c>
      <c r="H366" s="75">
        <v>46752</v>
      </c>
      <c r="I366" s="76" t="s">
        <v>260</v>
      </c>
      <c r="J366" s="77" t="s">
        <v>882</v>
      </c>
    </row>
    <row r="367" spans="1:10" ht="18.75">
      <c r="A367" s="74" t="s">
        <v>795</v>
      </c>
      <c r="B367" s="20" t="s">
        <v>880</v>
      </c>
      <c r="C367" s="20" t="s">
        <v>59</v>
      </c>
      <c r="D367" s="20" t="s">
        <v>689</v>
      </c>
      <c r="E367" s="20" t="s">
        <v>826</v>
      </c>
      <c r="F367" s="20" t="s">
        <v>185</v>
      </c>
      <c r="G367" s="75">
        <v>44927</v>
      </c>
      <c r="H367" s="75">
        <v>46751</v>
      </c>
      <c r="I367" s="76" t="s">
        <v>260</v>
      </c>
      <c r="J367" s="77" t="s">
        <v>883</v>
      </c>
    </row>
    <row r="368" spans="1:10" ht="18.75">
      <c r="A368" s="74" t="s">
        <v>795</v>
      </c>
      <c r="B368" s="20" t="s">
        <v>342</v>
      </c>
      <c r="C368" s="20" t="s">
        <v>59</v>
      </c>
      <c r="D368" s="20" t="s">
        <v>884</v>
      </c>
      <c r="E368" s="20" t="s">
        <v>177</v>
      </c>
      <c r="F368" s="20" t="s">
        <v>185</v>
      </c>
      <c r="G368" s="75">
        <v>45444</v>
      </c>
      <c r="H368" s="75">
        <v>47268</v>
      </c>
      <c r="I368" s="76" t="s">
        <v>266</v>
      </c>
      <c r="J368" s="77" t="s">
        <v>885</v>
      </c>
    </row>
    <row r="369" spans="1:10" ht="18.75">
      <c r="A369" s="74" t="s">
        <v>886</v>
      </c>
      <c r="B369" s="20" t="s">
        <v>283</v>
      </c>
      <c r="C369" s="20" t="s">
        <v>59</v>
      </c>
      <c r="D369" s="20" t="s">
        <v>274</v>
      </c>
      <c r="E369" s="20" t="s">
        <v>177</v>
      </c>
      <c r="F369" s="20" t="s">
        <v>178</v>
      </c>
      <c r="G369" s="75">
        <v>45778</v>
      </c>
      <c r="H369" s="75">
        <v>46507</v>
      </c>
      <c r="I369" s="76" t="s">
        <v>197</v>
      </c>
      <c r="J369" s="77" t="s">
        <v>887</v>
      </c>
    </row>
    <row r="370" spans="1:10" ht="18.75">
      <c r="A370" s="74" t="s">
        <v>886</v>
      </c>
      <c r="B370" s="20" t="s">
        <v>283</v>
      </c>
      <c r="C370" s="20" t="s">
        <v>59</v>
      </c>
      <c r="D370" s="20" t="s">
        <v>888</v>
      </c>
      <c r="E370" s="20" t="s">
        <v>177</v>
      </c>
      <c r="F370" s="20" t="s">
        <v>178</v>
      </c>
      <c r="G370" s="75">
        <v>45748</v>
      </c>
      <c r="H370" s="75">
        <v>46476</v>
      </c>
      <c r="I370" s="76" t="s">
        <v>197</v>
      </c>
      <c r="J370" s="77" t="s">
        <v>889</v>
      </c>
    </row>
    <row r="371" spans="1:10" ht="18.75">
      <c r="A371" s="74" t="s">
        <v>886</v>
      </c>
      <c r="B371" s="20" t="s">
        <v>890</v>
      </c>
      <c r="C371" s="20" t="s">
        <v>59</v>
      </c>
      <c r="D371" s="20" t="s">
        <v>891</v>
      </c>
      <c r="E371" s="20" t="s">
        <v>177</v>
      </c>
      <c r="F371" s="20" t="s">
        <v>185</v>
      </c>
      <c r="G371" s="75">
        <v>45658</v>
      </c>
      <c r="H371" s="75">
        <v>46873</v>
      </c>
      <c r="I371" s="76" t="s">
        <v>266</v>
      </c>
      <c r="J371" s="77" t="s">
        <v>892</v>
      </c>
    </row>
    <row r="372" spans="1:10" ht="18.75">
      <c r="A372" s="74" t="s">
        <v>886</v>
      </c>
      <c r="B372" s="20" t="s">
        <v>316</v>
      </c>
      <c r="C372" s="20" t="s">
        <v>59</v>
      </c>
      <c r="D372" s="20" t="s">
        <v>294</v>
      </c>
      <c r="E372" s="20" t="s">
        <v>177</v>
      </c>
      <c r="F372" s="20" t="s">
        <v>185</v>
      </c>
      <c r="G372" s="75">
        <v>45108</v>
      </c>
      <c r="H372" s="75">
        <v>46934</v>
      </c>
      <c r="I372" s="76" t="s">
        <v>266</v>
      </c>
      <c r="J372" s="77" t="s">
        <v>893</v>
      </c>
    </row>
    <row r="373" spans="1:10" ht="18.75">
      <c r="A373" s="74" t="s">
        <v>886</v>
      </c>
      <c r="B373" s="20" t="s">
        <v>316</v>
      </c>
      <c r="C373" s="20" t="s">
        <v>59</v>
      </c>
      <c r="D373" s="20" t="s">
        <v>894</v>
      </c>
      <c r="E373" s="20" t="s">
        <v>177</v>
      </c>
      <c r="F373" s="20" t="s">
        <v>178</v>
      </c>
      <c r="G373" s="75">
        <v>45778</v>
      </c>
      <c r="H373" s="75">
        <v>46507</v>
      </c>
      <c r="I373" s="76" t="s">
        <v>266</v>
      </c>
      <c r="J373" s="77" t="s">
        <v>895</v>
      </c>
    </row>
    <row r="374" spans="1:10" ht="18.75">
      <c r="A374" s="74" t="s">
        <v>886</v>
      </c>
      <c r="B374" s="20" t="s">
        <v>316</v>
      </c>
      <c r="C374" s="20" t="s">
        <v>181</v>
      </c>
      <c r="D374" s="20" t="s">
        <v>896</v>
      </c>
      <c r="E374" s="20" t="s">
        <v>177</v>
      </c>
      <c r="F374" s="20" t="s">
        <v>185</v>
      </c>
      <c r="G374" s="75">
        <v>45323</v>
      </c>
      <c r="H374" s="75">
        <v>47148</v>
      </c>
      <c r="I374" s="76" t="s">
        <v>266</v>
      </c>
      <c r="J374" s="77" t="s">
        <v>897</v>
      </c>
    </row>
    <row r="375" spans="1:10" ht="18.75">
      <c r="A375" s="74" t="s">
        <v>886</v>
      </c>
      <c r="B375" s="20" t="s">
        <v>316</v>
      </c>
      <c r="C375" s="20" t="s">
        <v>181</v>
      </c>
      <c r="D375" s="20" t="s">
        <v>898</v>
      </c>
      <c r="E375" s="20" t="s">
        <v>177</v>
      </c>
      <c r="F375" s="20" t="s">
        <v>178</v>
      </c>
      <c r="G375" s="75">
        <v>45778</v>
      </c>
      <c r="H375" s="75">
        <v>46507</v>
      </c>
      <c r="I375" s="76" t="s">
        <v>266</v>
      </c>
      <c r="J375" s="77" t="s">
        <v>899</v>
      </c>
    </row>
    <row r="376" spans="1:10" ht="18.75">
      <c r="A376" s="74" t="s">
        <v>886</v>
      </c>
      <c r="B376" s="20" t="s">
        <v>316</v>
      </c>
      <c r="C376" s="20" t="s">
        <v>181</v>
      </c>
      <c r="D376" s="20" t="s">
        <v>900</v>
      </c>
      <c r="E376" s="20" t="s">
        <v>177</v>
      </c>
      <c r="F376" s="20" t="s">
        <v>185</v>
      </c>
      <c r="G376" s="75">
        <v>45748</v>
      </c>
      <c r="H376" s="75">
        <v>46934</v>
      </c>
      <c r="I376" s="76" t="s">
        <v>266</v>
      </c>
      <c r="J376" s="77" t="s">
        <v>901</v>
      </c>
    </row>
    <row r="377" spans="1:10" ht="18.75">
      <c r="A377" s="74" t="s">
        <v>886</v>
      </c>
      <c r="B377" s="20" t="s">
        <v>902</v>
      </c>
      <c r="C377" s="20" t="s">
        <v>59</v>
      </c>
      <c r="D377" s="20" t="s">
        <v>709</v>
      </c>
      <c r="E377" s="20" t="s">
        <v>177</v>
      </c>
      <c r="F377" s="20" t="s">
        <v>185</v>
      </c>
      <c r="G377" s="75">
        <v>44317</v>
      </c>
      <c r="H377" s="75">
        <v>46873</v>
      </c>
      <c r="I377" s="76" t="s">
        <v>266</v>
      </c>
      <c r="J377" s="77" t="s">
        <v>903</v>
      </c>
    </row>
    <row r="378" spans="1:10" ht="18.75">
      <c r="A378" s="74" t="s">
        <v>886</v>
      </c>
      <c r="B378" s="20" t="s">
        <v>902</v>
      </c>
      <c r="C378" s="20" t="s">
        <v>181</v>
      </c>
      <c r="D378" s="20" t="s">
        <v>904</v>
      </c>
      <c r="E378" s="20" t="s">
        <v>177</v>
      </c>
      <c r="F378" s="20" t="s">
        <v>185</v>
      </c>
      <c r="G378" s="75">
        <v>45658</v>
      </c>
      <c r="H378" s="75">
        <v>46873</v>
      </c>
      <c r="I378" s="76" t="s">
        <v>266</v>
      </c>
      <c r="J378" s="77" t="s">
        <v>905</v>
      </c>
    </row>
    <row r="379" spans="1:10" ht="18.75">
      <c r="A379" s="74" t="s">
        <v>886</v>
      </c>
      <c r="B379" s="20" t="s">
        <v>906</v>
      </c>
      <c r="C379" s="20" t="s">
        <v>59</v>
      </c>
      <c r="D379" s="20" t="s">
        <v>223</v>
      </c>
      <c r="E379" s="20" t="s">
        <v>907</v>
      </c>
      <c r="F379" s="20" t="s">
        <v>185</v>
      </c>
      <c r="G379" s="75">
        <v>45413</v>
      </c>
      <c r="H379" s="75">
        <v>46507</v>
      </c>
      <c r="I379" s="76" t="s">
        <v>224</v>
      </c>
      <c r="J379" s="77" t="s">
        <v>908</v>
      </c>
    </row>
    <row r="380" spans="1:10" ht="18.75">
      <c r="A380" s="74" t="s">
        <v>886</v>
      </c>
      <c r="B380" s="20" t="s">
        <v>439</v>
      </c>
      <c r="C380" s="20" t="s">
        <v>59</v>
      </c>
      <c r="D380" s="20" t="s">
        <v>686</v>
      </c>
      <c r="E380" s="20" t="s">
        <v>177</v>
      </c>
      <c r="F380" s="20" t="s">
        <v>185</v>
      </c>
      <c r="G380" s="75">
        <v>44317</v>
      </c>
      <c r="H380" s="75">
        <v>46873</v>
      </c>
      <c r="I380" s="76" t="s">
        <v>260</v>
      </c>
      <c r="J380" s="77" t="s">
        <v>909</v>
      </c>
    </row>
    <row r="381" spans="1:10" ht="18.75">
      <c r="A381" s="74" t="s">
        <v>886</v>
      </c>
      <c r="B381" s="20" t="s">
        <v>439</v>
      </c>
      <c r="C381" s="20" t="s">
        <v>59</v>
      </c>
      <c r="D381" s="20" t="s">
        <v>910</v>
      </c>
      <c r="E381" s="20" t="s">
        <v>177</v>
      </c>
      <c r="F381" s="20" t="s">
        <v>185</v>
      </c>
      <c r="G381" s="75">
        <v>44317</v>
      </c>
      <c r="H381" s="75">
        <v>46873</v>
      </c>
      <c r="I381" s="76" t="s">
        <v>260</v>
      </c>
      <c r="J381" s="77" t="s">
        <v>911</v>
      </c>
    </row>
    <row r="382" spans="1:10" ht="18.75">
      <c r="A382" s="74" t="s">
        <v>886</v>
      </c>
      <c r="B382" s="20" t="s">
        <v>439</v>
      </c>
      <c r="C382" s="20" t="s">
        <v>59</v>
      </c>
      <c r="D382" s="20" t="s">
        <v>689</v>
      </c>
      <c r="E382" s="20" t="s">
        <v>177</v>
      </c>
      <c r="F382" s="20" t="s">
        <v>185</v>
      </c>
      <c r="G382" s="75">
        <v>45047</v>
      </c>
      <c r="H382" s="75">
        <v>46873</v>
      </c>
      <c r="I382" s="76" t="s">
        <v>260</v>
      </c>
      <c r="J382" s="77" t="s">
        <v>912</v>
      </c>
    </row>
    <row r="383" spans="1:10" ht="18.75">
      <c r="A383" s="74" t="s">
        <v>886</v>
      </c>
      <c r="B383" s="20" t="s">
        <v>777</v>
      </c>
      <c r="C383" s="20" t="s">
        <v>59</v>
      </c>
      <c r="D383" s="20" t="s">
        <v>358</v>
      </c>
      <c r="E383" s="20" t="s">
        <v>177</v>
      </c>
      <c r="F383" s="20" t="s">
        <v>185</v>
      </c>
      <c r="G383" s="75">
        <v>45748</v>
      </c>
      <c r="H383" s="75">
        <v>47572</v>
      </c>
      <c r="I383" s="76" t="s">
        <v>197</v>
      </c>
      <c r="J383" s="77" t="s">
        <v>913</v>
      </c>
    </row>
    <row r="384" spans="1:10" ht="18.75">
      <c r="A384" s="74" t="s">
        <v>886</v>
      </c>
      <c r="B384" s="20" t="s">
        <v>492</v>
      </c>
      <c r="C384" s="20" t="s">
        <v>59</v>
      </c>
      <c r="D384" s="20" t="s">
        <v>360</v>
      </c>
      <c r="E384" s="20" t="s">
        <v>177</v>
      </c>
      <c r="F384" s="20" t="s">
        <v>185</v>
      </c>
      <c r="G384" s="75">
        <v>45748</v>
      </c>
      <c r="H384" s="75">
        <v>47572</v>
      </c>
      <c r="I384" s="76" t="s">
        <v>197</v>
      </c>
      <c r="J384" s="77" t="s">
        <v>914</v>
      </c>
    </row>
    <row r="385" spans="1:10" ht="18.75">
      <c r="A385" s="74" t="s">
        <v>886</v>
      </c>
      <c r="B385" s="20" t="s">
        <v>458</v>
      </c>
      <c r="C385" s="20" t="s">
        <v>59</v>
      </c>
      <c r="D385" s="20" t="s">
        <v>259</v>
      </c>
      <c r="E385" s="20" t="s">
        <v>177</v>
      </c>
      <c r="F385" s="20" t="s">
        <v>185</v>
      </c>
      <c r="G385" s="75">
        <v>45108</v>
      </c>
      <c r="H385" s="75">
        <v>46934</v>
      </c>
      <c r="I385" s="76" t="s">
        <v>260</v>
      </c>
      <c r="J385" s="77" t="s">
        <v>915</v>
      </c>
    </row>
    <row r="386" spans="1:10" ht="18.75">
      <c r="A386" s="74" t="s">
        <v>886</v>
      </c>
      <c r="B386" s="20" t="s">
        <v>916</v>
      </c>
      <c r="C386" s="20" t="s">
        <v>181</v>
      </c>
      <c r="D386" s="20" t="s">
        <v>917</v>
      </c>
      <c r="E386" s="20" t="s">
        <v>177</v>
      </c>
      <c r="F386" s="20" t="s">
        <v>178</v>
      </c>
      <c r="G386" s="75">
        <v>45778</v>
      </c>
      <c r="H386" s="75">
        <v>46507</v>
      </c>
      <c r="I386" s="76" t="s">
        <v>260</v>
      </c>
      <c r="J386" s="77" t="s">
        <v>918</v>
      </c>
    </row>
    <row r="387" spans="1:10" ht="18.75">
      <c r="A387" s="74" t="s">
        <v>919</v>
      </c>
      <c r="B387" s="20" t="s">
        <v>920</v>
      </c>
      <c r="C387" s="20" t="s">
        <v>59</v>
      </c>
      <c r="D387" s="20" t="s">
        <v>921</v>
      </c>
      <c r="E387" s="20" t="s">
        <v>177</v>
      </c>
      <c r="F387" s="20" t="s">
        <v>185</v>
      </c>
      <c r="G387" s="75">
        <v>45383</v>
      </c>
      <c r="H387" s="75">
        <v>47207</v>
      </c>
      <c r="I387" s="76" t="s">
        <v>260</v>
      </c>
      <c r="J387" s="77" t="s">
        <v>922</v>
      </c>
    </row>
    <row r="388" spans="1:10" ht="18.75">
      <c r="A388" s="74" t="s">
        <v>923</v>
      </c>
      <c r="B388" s="20" t="s">
        <v>303</v>
      </c>
      <c r="C388" s="20" t="s">
        <v>59</v>
      </c>
      <c r="D388" s="20" t="s">
        <v>793</v>
      </c>
      <c r="E388" s="20" t="s">
        <v>177</v>
      </c>
      <c r="F388" s="20" t="s">
        <v>185</v>
      </c>
      <c r="G388" s="75">
        <v>45658</v>
      </c>
      <c r="H388" s="75">
        <v>46934</v>
      </c>
      <c r="I388" s="76" t="s">
        <v>266</v>
      </c>
      <c r="J388" s="77" t="s">
        <v>924</v>
      </c>
    </row>
    <row r="389" spans="1:10" ht="18.75">
      <c r="A389" s="74" t="s">
        <v>923</v>
      </c>
      <c r="B389" s="20" t="s">
        <v>306</v>
      </c>
      <c r="C389" s="20" t="s">
        <v>59</v>
      </c>
      <c r="D389" s="20" t="s">
        <v>925</v>
      </c>
      <c r="E389" s="20" t="s">
        <v>177</v>
      </c>
      <c r="F389" s="20" t="s">
        <v>185</v>
      </c>
      <c r="G389" s="75">
        <v>45261</v>
      </c>
      <c r="H389" s="75">
        <v>47087</v>
      </c>
      <c r="I389" s="76" t="s">
        <v>266</v>
      </c>
      <c r="J389" s="77" t="s">
        <v>926</v>
      </c>
    </row>
    <row r="390" spans="1:10" ht="18.75">
      <c r="A390" s="74" t="s">
        <v>923</v>
      </c>
      <c r="B390" s="20" t="s">
        <v>927</v>
      </c>
      <c r="C390" s="20" t="s">
        <v>59</v>
      </c>
      <c r="D390" s="20" t="s">
        <v>294</v>
      </c>
      <c r="E390" s="20" t="s">
        <v>177</v>
      </c>
      <c r="F390" s="20" t="s">
        <v>185</v>
      </c>
      <c r="G390" s="75">
        <v>45992</v>
      </c>
      <c r="H390" s="75">
        <v>47087</v>
      </c>
      <c r="I390" s="76" t="s">
        <v>266</v>
      </c>
      <c r="J390" s="77" t="s">
        <v>928</v>
      </c>
    </row>
    <row r="391" spans="1:10" ht="18.75">
      <c r="A391" s="74" t="s">
        <v>923</v>
      </c>
      <c r="B391" s="20" t="s">
        <v>927</v>
      </c>
      <c r="C391" s="20" t="s">
        <v>59</v>
      </c>
      <c r="D391" s="20" t="s">
        <v>929</v>
      </c>
      <c r="E391" s="20" t="s">
        <v>177</v>
      </c>
      <c r="F391" s="20" t="s">
        <v>185</v>
      </c>
      <c r="G391" s="75">
        <v>45261</v>
      </c>
      <c r="H391" s="75">
        <v>47087</v>
      </c>
      <c r="I391" s="76" t="s">
        <v>266</v>
      </c>
      <c r="J391" s="77" t="s">
        <v>930</v>
      </c>
    </row>
    <row r="392" spans="1:10" ht="18.75">
      <c r="A392" s="74" t="s">
        <v>923</v>
      </c>
      <c r="B392" s="20" t="s">
        <v>927</v>
      </c>
      <c r="C392" s="20" t="s">
        <v>59</v>
      </c>
      <c r="D392" s="20" t="s">
        <v>324</v>
      </c>
      <c r="E392" s="20" t="s">
        <v>177</v>
      </c>
      <c r="F392" s="20" t="s">
        <v>185</v>
      </c>
      <c r="G392" s="75">
        <v>45108</v>
      </c>
      <c r="H392" s="75">
        <v>46934</v>
      </c>
      <c r="I392" s="76" t="s">
        <v>266</v>
      </c>
      <c r="J392" s="77" t="s">
        <v>931</v>
      </c>
    </row>
    <row r="393" spans="1:10" ht="18.75">
      <c r="A393" s="74" t="s">
        <v>932</v>
      </c>
      <c r="B393" s="20" t="s">
        <v>933</v>
      </c>
      <c r="C393" s="20" t="s">
        <v>193</v>
      </c>
      <c r="D393" s="20" t="s">
        <v>934</v>
      </c>
      <c r="E393" s="20" t="s">
        <v>177</v>
      </c>
      <c r="F393" s="20" t="s">
        <v>178</v>
      </c>
      <c r="G393" s="75">
        <v>45901</v>
      </c>
      <c r="H393" s="75">
        <v>46629</v>
      </c>
      <c r="I393" s="76" t="s">
        <v>197</v>
      </c>
      <c r="J393" s="77" t="s">
        <v>935</v>
      </c>
    </row>
    <row r="394" spans="1:10" ht="18.75">
      <c r="A394" s="74" t="s">
        <v>932</v>
      </c>
      <c r="B394" s="20" t="s">
        <v>936</v>
      </c>
      <c r="C394" s="20" t="s">
        <v>193</v>
      </c>
      <c r="D394" s="20" t="s">
        <v>937</v>
      </c>
      <c r="E394" s="20" t="s">
        <v>177</v>
      </c>
      <c r="F394" s="20" t="s">
        <v>185</v>
      </c>
      <c r="G394" s="75">
        <v>45748</v>
      </c>
      <c r="H394" s="75">
        <v>47633</v>
      </c>
      <c r="I394" s="76" t="s">
        <v>197</v>
      </c>
      <c r="J394" s="77" t="s">
        <v>938</v>
      </c>
    </row>
    <row r="395" spans="1:10" ht="18.75">
      <c r="A395" s="74" t="s">
        <v>932</v>
      </c>
      <c r="B395" s="20" t="s">
        <v>936</v>
      </c>
      <c r="C395" s="20" t="s">
        <v>181</v>
      </c>
      <c r="D395" s="20" t="s">
        <v>939</v>
      </c>
      <c r="E395" s="20" t="s">
        <v>177</v>
      </c>
      <c r="F395" s="20" t="s">
        <v>185</v>
      </c>
      <c r="G395" s="75">
        <v>45748</v>
      </c>
      <c r="H395" s="75">
        <v>47572</v>
      </c>
      <c r="I395" s="76" t="s">
        <v>197</v>
      </c>
      <c r="J395" s="77" t="s">
        <v>940</v>
      </c>
    </row>
    <row r="396" spans="1:10" ht="18.75">
      <c r="A396" s="74" t="s">
        <v>932</v>
      </c>
      <c r="B396" s="20" t="s">
        <v>941</v>
      </c>
      <c r="C396" s="20" t="s">
        <v>59</v>
      </c>
      <c r="D396" s="20" t="s">
        <v>942</v>
      </c>
      <c r="E396" s="20" t="s">
        <v>177</v>
      </c>
      <c r="F396" s="20" t="s">
        <v>185</v>
      </c>
      <c r="G396" s="75">
        <v>45748</v>
      </c>
      <c r="H396" s="75">
        <v>47572</v>
      </c>
      <c r="I396" s="76" t="s">
        <v>197</v>
      </c>
      <c r="J396" s="77" t="s">
        <v>943</v>
      </c>
    </row>
    <row r="397" spans="1:10" ht="18.75">
      <c r="A397" s="74" t="s">
        <v>932</v>
      </c>
      <c r="B397" s="20" t="s">
        <v>941</v>
      </c>
      <c r="C397" s="20" t="s">
        <v>193</v>
      </c>
      <c r="D397" s="20" t="s">
        <v>944</v>
      </c>
      <c r="E397" s="20" t="s">
        <v>177</v>
      </c>
      <c r="F397" s="20" t="s">
        <v>185</v>
      </c>
      <c r="G397" s="75">
        <v>45839</v>
      </c>
      <c r="H397" s="75">
        <v>47664</v>
      </c>
      <c r="I397" s="76" t="s">
        <v>197</v>
      </c>
      <c r="J397" s="77" t="s">
        <v>945</v>
      </c>
    </row>
    <row r="398" spans="1:10" ht="18.75">
      <c r="A398" s="74" t="s">
        <v>932</v>
      </c>
      <c r="B398" s="20" t="s">
        <v>941</v>
      </c>
      <c r="C398" s="20" t="s">
        <v>181</v>
      </c>
      <c r="D398" s="20" t="s">
        <v>751</v>
      </c>
      <c r="E398" s="20" t="s">
        <v>177</v>
      </c>
      <c r="F398" s="20" t="s">
        <v>185</v>
      </c>
      <c r="G398" s="75">
        <v>45839</v>
      </c>
      <c r="H398" s="75">
        <v>47664</v>
      </c>
      <c r="I398" s="76" t="s">
        <v>197</v>
      </c>
      <c r="J398" s="77" t="s">
        <v>946</v>
      </c>
    </row>
    <row r="399" spans="1:10" ht="18.75">
      <c r="A399" s="74" t="s">
        <v>932</v>
      </c>
      <c r="B399" s="20" t="s">
        <v>941</v>
      </c>
      <c r="C399" s="20" t="s">
        <v>181</v>
      </c>
      <c r="D399" s="20" t="s">
        <v>947</v>
      </c>
      <c r="E399" s="20" t="s">
        <v>177</v>
      </c>
      <c r="F399" s="20" t="s">
        <v>185</v>
      </c>
      <c r="G399" s="75">
        <v>45839</v>
      </c>
      <c r="H399" s="75">
        <v>47664</v>
      </c>
      <c r="I399" s="76" t="s">
        <v>197</v>
      </c>
      <c r="J399" s="77" t="s">
        <v>948</v>
      </c>
    </row>
    <row r="400" spans="1:10" ht="18.75">
      <c r="A400" s="74" t="s">
        <v>932</v>
      </c>
      <c r="B400" s="20" t="s">
        <v>294</v>
      </c>
      <c r="C400" s="20" t="s">
        <v>59</v>
      </c>
      <c r="D400" s="20" t="s">
        <v>723</v>
      </c>
      <c r="E400" s="20" t="s">
        <v>177</v>
      </c>
      <c r="F400" s="20" t="s">
        <v>178</v>
      </c>
      <c r="G400" s="75">
        <v>45778</v>
      </c>
      <c r="H400" s="75">
        <v>46507</v>
      </c>
      <c r="I400" s="76" t="s">
        <v>266</v>
      </c>
      <c r="J400" s="77" t="s">
        <v>949</v>
      </c>
    </row>
    <row r="401" spans="1:10" ht="18.75">
      <c r="A401" s="74" t="s">
        <v>932</v>
      </c>
      <c r="B401" s="20" t="s">
        <v>294</v>
      </c>
      <c r="C401" s="20" t="s">
        <v>59</v>
      </c>
      <c r="D401" s="20" t="s">
        <v>723</v>
      </c>
      <c r="E401" s="20" t="s">
        <v>950</v>
      </c>
      <c r="F401" s="20" t="s">
        <v>185</v>
      </c>
      <c r="G401" s="75">
        <v>45778</v>
      </c>
      <c r="H401" s="75">
        <v>47603</v>
      </c>
      <c r="I401" s="76" t="s">
        <v>266</v>
      </c>
      <c r="J401" s="77" t="s">
        <v>951</v>
      </c>
    </row>
    <row r="402" spans="1:10" ht="18.75">
      <c r="A402" s="74" t="s">
        <v>932</v>
      </c>
      <c r="B402" s="20" t="s">
        <v>952</v>
      </c>
      <c r="C402" s="20" t="s">
        <v>59</v>
      </c>
      <c r="D402" s="20" t="s">
        <v>204</v>
      </c>
      <c r="E402" s="20" t="s">
        <v>177</v>
      </c>
      <c r="F402" s="20" t="s">
        <v>185</v>
      </c>
      <c r="G402" s="75">
        <v>45839</v>
      </c>
      <c r="H402" s="75">
        <v>47664</v>
      </c>
      <c r="I402" s="76" t="s">
        <v>179</v>
      </c>
      <c r="J402" s="77" t="s">
        <v>953</v>
      </c>
    </row>
    <row r="403" spans="1:10" ht="18.75">
      <c r="A403" s="74" t="s">
        <v>932</v>
      </c>
      <c r="B403" s="20" t="s">
        <v>952</v>
      </c>
      <c r="C403" s="20" t="s">
        <v>59</v>
      </c>
      <c r="D403" s="20" t="s">
        <v>443</v>
      </c>
      <c r="E403" s="20" t="s">
        <v>177</v>
      </c>
      <c r="F403" s="20" t="s">
        <v>178</v>
      </c>
      <c r="G403" s="75">
        <v>45839</v>
      </c>
      <c r="H403" s="75">
        <v>46568</v>
      </c>
      <c r="I403" s="76" t="s">
        <v>179</v>
      </c>
      <c r="J403" s="77" t="s">
        <v>954</v>
      </c>
    </row>
    <row r="404" spans="1:10" ht="18.75">
      <c r="A404" s="74" t="s">
        <v>932</v>
      </c>
      <c r="B404" s="20" t="s">
        <v>701</v>
      </c>
      <c r="C404" s="20" t="s">
        <v>59</v>
      </c>
      <c r="D404" s="20" t="s">
        <v>793</v>
      </c>
      <c r="E404" s="20" t="s">
        <v>177</v>
      </c>
      <c r="F404" s="20" t="s">
        <v>185</v>
      </c>
      <c r="G404" s="75">
        <v>45839</v>
      </c>
      <c r="H404" s="75">
        <v>47664</v>
      </c>
      <c r="I404" s="76" t="s">
        <v>266</v>
      </c>
      <c r="J404" s="77" t="s">
        <v>955</v>
      </c>
    </row>
    <row r="405" spans="1:10" ht="18.75">
      <c r="A405" s="74" t="s">
        <v>932</v>
      </c>
      <c r="B405" s="20" t="s">
        <v>701</v>
      </c>
      <c r="C405" s="20" t="s">
        <v>181</v>
      </c>
      <c r="D405" s="20" t="s">
        <v>956</v>
      </c>
      <c r="E405" s="20" t="s">
        <v>177</v>
      </c>
      <c r="F405" s="20" t="s">
        <v>185</v>
      </c>
      <c r="G405" s="75">
        <v>45931</v>
      </c>
      <c r="H405" s="75">
        <v>47756</v>
      </c>
      <c r="I405" s="76" t="s">
        <v>266</v>
      </c>
      <c r="J405" s="77" t="s">
        <v>957</v>
      </c>
    </row>
    <row r="406" spans="1:10" ht="18.75">
      <c r="A406" s="74" t="s">
        <v>932</v>
      </c>
      <c r="B406" s="20" t="s">
        <v>958</v>
      </c>
      <c r="C406" s="20" t="s">
        <v>181</v>
      </c>
      <c r="D406" s="20" t="s">
        <v>959</v>
      </c>
      <c r="E406" s="20" t="s">
        <v>177</v>
      </c>
      <c r="F406" s="20" t="s">
        <v>185</v>
      </c>
      <c r="G406" s="75">
        <v>45748</v>
      </c>
      <c r="H406" s="75">
        <v>47572</v>
      </c>
      <c r="I406" s="76" t="s">
        <v>197</v>
      </c>
      <c r="J406" s="77" t="s">
        <v>960</v>
      </c>
    </row>
    <row r="407" spans="1:10" ht="18.75">
      <c r="A407" s="74" t="s">
        <v>932</v>
      </c>
      <c r="B407" s="20" t="s">
        <v>961</v>
      </c>
      <c r="C407" s="20" t="s">
        <v>59</v>
      </c>
      <c r="D407" s="20" t="s">
        <v>962</v>
      </c>
      <c r="E407" s="20" t="s">
        <v>177</v>
      </c>
      <c r="F407" s="20" t="s">
        <v>178</v>
      </c>
      <c r="G407" s="75">
        <v>45839</v>
      </c>
      <c r="H407" s="75">
        <v>46568</v>
      </c>
      <c r="I407" s="76" t="s">
        <v>266</v>
      </c>
      <c r="J407" s="77" t="s">
        <v>963</v>
      </c>
    </row>
    <row r="408" spans="1:10" ht="18.75">
      <c r="A408" s="74" t="s">
        <v>932</v>
      </c>
      <c r="B408" s="20" t="s">
        <v>376</v>
      </c>
      <c r="C408" s="20" t="s">
        <v>59</v>
      </c>
      <c r="D408" s="20" t="s">
        <v>503</v>
      </c>
      <c r="E408" s="20" t="s">
        <v>177</v>
      </c>
      <c r="F408" s="20" t="s">
        <v>178</v>
      </c>
      <c r="G408" s="75">
        <v>45931</v>
      </c>
      <c r="H408" s="75">
        <v>46660</v>
      </c>
      <c r="I408" s="76" t="s">
        <v>197</v>
      </c>
      <c r="J408" s="77" t="s">
        <v>964</v>
      </c>
    </row>
    <row r="409" spans="1:10" ht="18.75">
      <c r="A409" s="74" t="s">
        <v>932</v>
      </c>
      <c r="B409" s="20" t="s">
        <v>376</v>
      </c>
      <c r="C409" s="20" t="s">
        <v>181</v>
      </c>
      <c r="D409" s="20" t="s">
        <v>664</v>
      </c>
      <c r="E409" s="20" t="s">
        <v>177</v>
      </c>
      <c r="F409" s="20" t="s">
        <v>185</v>
      </c>
      <c r="G409" s="75">
        <v>45658</v>
      </c>
      <c r="H409" s="75">
        <v>47483</v>
      </c>
      <c r="I409" s="76" t="s">
        <v>197</v>
      </c>
      <c r="J409" s="77" t="s">
        <v>965</v>
      </c>
    </row>
    <row r="410" spans="1:10" ht="18.75">
      <c r="A410" s="74" t="s">
        <v>932</v>
      </c>
      <c r="B410" s="20" t="s">
        <v>376</v>
      </c>
      <c r="C410" s="20" t="s">
        <v>181</v>
      </c>
      <c r="D410" s="20" t="s">
        <v>966</v>
      </c>
      <c r="E410" s="20" t="s">
        <v>177</v>
      </c>
      <c r="F410" s="20" t="s">
        <v>185</v>
      </c>
      <c r="G410" s="75">
        <v>45108</v>
      </c>
      <c r="H410" s="75">
        <v>46934</v>
      </c>
      <c r="I410" s="76" t="s">
        <v>197</v>
      </c>
      <c r="J410" s="77" t="s">
        <v>967</v>
      </c>
    </row>
    <row r="411" spans="1:10" ht="18.75">
      <c r="A411" s="74" t="s">
        <v>932</v>
      </c>
      <c r="B411" s="20" t="s">
        <v>283</v>
      </c>
      <c r="C411" s="20" t="s">
        <v>193</v>
      </c>
      <c r="D411" s="20" t="s">
        <v>968</v>
      </c>
      <c r="E411" s="20" t="s">
        <v>177</v>
      </c>
      <c r="F411" s="20" t="s">
        <v>185</v>
      </c>
      <c r="G411" s="75">
        <v>44621</v>
      </c>
      <c r="H411" s="75">
        <v>46446</v>
      </c>
      <c r="I411" s="76" t="s">
        <v>197</v>
      </c>
      <c r="J411" s="77" t="s">
        <v>969</v>
      </c>
    </row>
    <row r="412" spans="1:10" ht="18.75">
      <c r="A412" s="74" t="s">
        <v>932</v>
      </c>
      <c r="B412" s="20" t="s">
        <v>283</v>
      </c>
      <c r="C412" s="20" t="s">
        <v>193</v>
      </c>
      <c r="D412" s="20" t="s">
        <v>970</v>
      </c>
      <c r="E412" s="20" t="s">
        <v>177</v>
      </c>
      <c r="F412" s="20" t="s">
        <v>185</v>
      </c>
      <c r="G412" s="75">
        <v>44835</v>
      </c>
      <c r="H412" s="75">
        <v>46660</v>
      </c>
      <c r="I412" s="76" t="s">
        <v>197</v>
      </c>
      <c r="J412" s="77" t="s">
        <v>971</v>
      </c>
    </row>
    <row r="413" spans="1:10" ht="18.75">
      <c r="A413" s="74" t="s">
        <v>932</v>
      </c>
      <c r="B413" s="20" t="s">
        <v>283</v>
      </c>
      <c r="C413" s="20" t="s">
        <v>193</v>
      </c>
      <c r="D413" s="20" t="s">
        <v>972</v>
      </c>
      <c r="E413" s="20" t="s">
        <v>177</v>
      </c>
      <c r="F413" s="20" t="s">
        <v>185</v>
      </c>
      <c r="G413" s="75">
        <v>44682</v>
      </c>
      <c r="H413" s="75">
        <v>46507</v>
      </c>
      <c r="I413" s="76" t="s">
        <v>197</v>
      </c>
      <c r="J413" s="77" t="s">
        <v>973</v>
      </c>
    </row>
    <row r="414" spans="1:10" ht="18.75">
      <c r="A414" s="74" t="s">
        <v>932</v>
      </c>
      <c r="B414" s="20" t="s">
        <v>283</v>
      </c>
      <c r="C414" s="20" t="s">
        <v>193</v>
      </c>
      <c r="D414" s="20" t="s">
        <v>974</v>
      </c>
      <c r="E414" s="20" t="s">
        <v>177</v>
      </c>
      <c r="F414" s="20" t="s">
        <v>185</v>
      </c>
      <c r="G414" s="75">
        <v>45413</v>
      </c>
      <c r="H414" s="75">
        <v>47238</v>
      </c>
      <c r="I414" s="76" t="s">
        <v>197</v>
      </c>
      <c r="J414" s="77" t="s">
        <v>975</v>
      </c>
    </row>
    <row r="415" spans="1:10" ht="18.75">
      <c r="A415" s="74" t="s">
        <v>932</v>
      </c>
      <c r="B415" s="20" t="s">
        <v>283</v>
      </c>
      <c r="C415" s="20" t="s">
        <v>181</v>
      </c>
      <c r="D415" s="20" t="s">
        <v>976</v>
      </c>
      <c r="E415" s="20" t="s">
        <v>177</v>
      </c>
      <c r="F415" s="20" t="s">
        <v>185</v>
      </c>
      <c r="G415" s="75">
        <v>45658</v>
      </c>
      <c r="H415" s="75">
        <v>47483</v>
      </c>
      <c r="I415" s="76" t="s">
        <v>197</v>
      </c>
      <c r="J415" s="77" t="s">
        <v>977</v>
      </c>
    </row>
    <row r="416" spans="1:10" ht="18.75">
      <c r="A416" s="74" t="s">
        <v>932</v>
      </c>
      <c r="B416" s="20" t="s">
        <v>283</v>
      </c>
      <c r="C416" s="20" t="s">
        <v>181</v>
      </c>
      <c r="D416" s="20" t="s">
        <v>978</v>
      </c>
      <c r="E416" s="20" t="s">
        <v>177</v>
      </c>
      <c r="F416" s="20" t="s">
        <v>185</v>
      </c>
      <c r="G416" s="75">
        <v>45658</v>
      </c>
      <c r="H416" s="75">
        <v>47483</v>
      </c>
      <c r="I416" s="76" t="s">
        <v>197</v>
      </c>
      <c r="J416" s="77" t="s">
        <v>979</v>
      </c>
    </row>
    <row r="417" spans="1:10" ht="18.75">
      <c r="A417" s="74" t="s">
        <v>932</v>
      </c>
      <c r="B417" s="20" t="s">
        <v>283</v>
      </c>
      <c r="C417" s="20" t="s">
        <v>181</v>
      </c>
      <c r="D417" s="20" t="s">
        <v>980</v>
      </c>
      <c r="E417" s="20" t="s">
        <v>177</v>
      </c>
      <c r="F417" s="20" t="s">
        <v>185</v>
      </c>
      <c r="G417" s="75">
        <v>45658</v>
      </c>
      <c r="H417" s="75">
        <v>47483</v>
      </c>
      <c r="I417" s="76" t="s">
        <v>197</v>
      </c>
      <c r="J417" s="77" t="s">
        <v>981</v>
      </c>
    </row>
    <row r="418" spans="1:10" ht="18.75">
      <c r="A418" s="74" t="s">
        <v>932</v>
      </c>
      <c r="B418" s="20" t="s">
        <v>283</v>
      </c>
      <c r="C418" s="20" t="s">
        <v>181</v>
      </c>
      <c r="D418" s="20" t="s">
        <v>982</v>
      </c>
      <c r="E418" s="20" t="s">
        <v>177</v>
      </c>
      <c r="F418" s="20" t="s">
        <v>185</v>
      </c>
      <c r="G418" s="75">
        <v>44682</v>
      </c>
      <c r="H418" s="75">
        <v>46507</v>
      </c>
      <c r="I418" s="76" t="s">
        <v>197</v>
      </c>
      <c r="J418" s="77" t="s">
        <v>983</v>
      </c>
    </row>
    <row r="419" spans="1:10" ht="18.75">
      <c r="A419" s="74" t="s">
        <v>932</v>
      </c>
      <c r="B419" s="20" t="s">
        <v>283</v>
      </c>
      <c r="C419" s="20" t="s">
        <v>181</v>
      </c>
      <c r="D419" s="20" t="s">
        <v>984</v>
      </c>
      <c r="E419" s="20" t="s">
        <v>177</v>
      </c>
      <c r="F419" s="20" t="s">
        <v>185</v>
      </c>
      <c r="G419" s="75">
        <v>45296</v>
      </c>
      <c r="H419" s="75">
        <v>47238</v>
      </c>
      <c r="I419" s="76" t="s">
        <v>197</v>
      </c>
      <c r="J419" s="77" t="s">
        <v>985</v>
      </c>
    </row>
    <row r="420" spans="1:10" ht="18.75">
      <c r="A420" s="74" t="s">
        <v>932</v>
      </c>
      <c r="B420" s="20" t="s">
        <v>283</v>
      </c>
      <c r="C420" s="20" t="s">
        <v>181</v>
      </c>
      <c r="D420" s="20" t="s">
        <v>986</v>
      </c>
      <c r="E420" s="20" t="s">
        <v>177</v>
      </c>
      <c r="F420" s="20" t="s">
        <v>185</v>
      </c>
      <c r="G420" s="75">
        <v>45658</v>
      </c>
      <c r="H420" s="75">
        <v>47483</v>
      </c>
      <c r="I420" s="76" t="s">
        <v>197</v>
      </c>
      <c r="J420" s="77" t="s">
        <v>987</v>
      </c>
    </row>
    <row r="421" spans="1:10" ht="18.75">
      <c r="A421" s="74" t="s">
        <v>932</v>
      </c>
      <c r="B421" s="20" t="s">
        <v>283</v>
      </c>
      <c r="C421" s="20" t="s">
        <v>181</v>
      </c>
      <c r="D421" s="20" t="s">
        <v>988</v>
      </c>
      <c r="E421" s="20" t="s">
        <v>177</v>
      </c>
      <c r="F421" s="20" t="s">
        <v>185</v>
      </c>
      <c r="G421" s="75">
        <v>45261</v>
      </c>
      <c r="H421" s="75">
        <v>47087</v>
      </c>
      <c r="I421" s="76" t="s">
        <v>197</v>
      </c>
      <c r="J421" s="77" t="s">
        <v>989</v>
      </c>
    </row>
    <row r="422" spans="1:10" ht="18.75">
      <c r="A422" s="74" t="s">
        <v>932</v>
      </c>
      <c r="B422" s="20" t="s">
        <v>283</v>
      </c>
      <c r="C422" s="20" t="s">
        <v>181</v>
      </c>
      <c r="D422" s="20" t="s">
        <v>990</v>
      </c>
      <c r="E422" s="20" t="s">
        <v>177</v>
      </c>
      <c r="F422" s="20" t="s">
        <v>185</v>
      </c>
      <c r="G422" s="75">
        <v>45108</v>
      </c>
      <c r="H422" s="75">
        <v>46934</v>
      </c>
      <c r="I422" s="76" t="s">
        <v>197</v>
      </c>
      <c r="J422" s="77" t="s">
        <v>991</v>
      </c>
    </row>
    <row r="423" spans="1:10" ht="18.75">
      <c r="A423" s="74" t="s">
        <v>932</v>
      </c>
      <c r="B423" s="20" t="s">
        <v>283</v>
      </c>
      <c r="C423" s="20" t="s">
        <v>181</v>
      </c>
      <c r="D423" s="20" t="s">
        <v>944</v>
      </c>
      <c r="E423" s="20" t="s">
        <v>177</v>
      </c>
      <c r="F423" s="20" t="s">
        <v>185</v>
      </c>
      <c r="G423" s="75">
        <v>45261</v>
      </c>
      <c r="H423" s="75">
        <v>47087</v>
      </c>
      <c r="I423" s="76" t="s">
        <v>197</v>
      </c>
      <c r="J423" s="77" t="s">
        <v>992</v>
      </c>
    </row>
    <row r="424" spans="1:10" ht="18.75">
      <c r="A424" s="74" t="s">
        <v>932</v>
      </c>
      <c r="B424" s="20" t="s">
        <v>283</v>
      </c>
      <c r="C424" s="20" t="s">
        <v>181</v>
      </c>
      <c r="D424" s="20" t="s">
        <v>753</v>
      </c>
      <c r="E424" s="20" t="s">
        <v>177</v>
      </c>
      <c r="F424" s="20" t="s">
        <v>185</v>
      </c>
      <c r="G424" s="75">
        <v>45597</v>
      </c>
      <c r="H424" s="75">
        <v>47421</v>
      </c>
      <c r="I424" s="76" t="s">
        <v>197</v>
      </c>
      <c r="J424" s="77" t="s">
        <v>993</v>
      </c>
    </row>
    <row r="425" spans="1:10" ht="18.75">
      <c r="A425" s="74" t="s">
        <v>932</v>
      </c>
      <c r="B425" s="20" t="s">
        <v>283</v>
      </c>
      <c r="C425" s="20" t="s">
        <v>181</v>
      </c>
      <c r="D425" s="20" t="s">
        <v>994</v>
      </c>
      <c r="E425" s="20" t="s">
        <v>177</v>
      </c>
      <c r="F425" s="20" t="s">
        <v>185</v>
      </c>
      <c r="G425" s="75">
        <v>45658</v>
      </c>
      <c r="H425" s="75">
        <v>47483</v>
      </c>
      <c r="I425" s="76" t="s">
        <v>197</v>
      </c>
      <c r="J425" s="77" t="s">
        <v>995</v>
      </c>
    </row>
    <row r="426" spans="1:10" ht="18.75">
      <c r="A426" s="74" t="s">
        <v>932</v>
      </c>
      <c r="B426" s="20" t="s">
        <v>996</v>
      </c>
      <c r="C426" s="20" t="s">
        <v>193</v>
      </c>
      <c r="D426" s="20" t="s">
        <v>176</v>
      </c>
      <c r="E426" s="20" t="s">
        <v>177</v>
      </c>
      <c r="F426" s="20" t="s">
        <v>178</v>
      </c>
      <c r="G426" s="75">
        <v>45261</v>
      </c>
      <c r="H426" s="75">
        <v>47087</v>
      </c>
      <c r="I426" s="76" t="s">
        <v>179</v>
      </c>
      <c r="J426" s="77" t="s">
        <v>997</v>
      </c>
    </row>
    <row r="427" spans="1:10" ht="18.75">
      <c r="A427" s="74" t="s">
        <v>932</v>
      </c>
      <c r="B427" s="20" t="s">
        <v>996</v>
      </c>
      <c r="C427" s="20" t="s">
        <v>193</v>
      </c>
      <c r="D427" s="20" t="s">
        <v>452</v>
      </c>
      <c r="E427" s="20" t="s">
        <v>177</v>
      </c>
      <c r="F427" s="20" t="s">
        <v>178</v>
      </c>
      <c r="G427" s="75">
        <v>45717</v>
      </c>
      <c r="H427" s="75">
        <v>46446</v>
      </c>
      <c r="I427" s="76" t="s">
        <v>179</v>
      </c>
      <c r="J427" s="77" t="s">
        <v>998</v>
      </c>
    </row>
    <row r="428" spans="1:10" ht="18.75">
      <c r="A428" s="74" t="s">
        <v>932</v>
      </c>
      <c r="B428" s="20" t="s">
        <v>996</v>
      </c>
      <c r="C428" s="20" t="s">
        <v>193</v>
      </c>
      <c r="D428" s="20" t="s">
        <v>999</v>
      </c>
      <c r="E428" s="20" t="s">
        <v>177</v>
      </c>
      <c r="F428" s="20" t="s">
        <v>178</v>
      </c>
      <c r="G428" s="75">
        <v>45717</v>
      </c>
      <c r="H428" s="75">
        <v>46446</v>
      </c>
      <c r="I428" s="76" t="s">
        <v>179</v>
      </c>
      <c r="J428" s="77" t="s">
        <v>1000</v>
      </c>
    </row>
    <row r="429" spans="1:10" ht="18.75">
      <c r="A429" s="74" t="s">
        <v>932</v>
      </c>
      <c r="B429" s="20" t="s">
        <v>996</v>
      </c>
      <c r="C429" s="20" t="s">
        <v>193</v>
      </c>
      <c r="D429" s="20" t="s">
        <v>1001</v>
      </c>
      <c r="E429" s="20" t="s">
        <v>177</v>
      </c>
      <c r="F429" s="20" t="s">
        <v>178</v>
      </c>
      <c r="G429" s="75">
        <v>45717</v>
      </c>
      <c r="H429" s="75">
        <v>46446</v>
      </c>
      <c r="I429" s="76" t="s">
        <v>179</v>
      </c>
      <c r="J429" s="77" t="s">
        <v>1002</v>
      </c>
    </row>
    <row r="430" spans="1:10" ht="18.75">
      <c r="A430" s="74" t="s">
        <v>932</v>
      </c>
      <c r="B430" s="20" t="s">
        <v>996</v>
      </c>
      <c r="C430" s="20" t="s">
        <v>181</v>
      </c>
      <c r="D430" s="20" t="s">
        <v>1003</v>
      </c>
      <c r="E430" s="20" t="s">
        <v>177</v>
      </c>
      <c r="F430" s="20" t="s">
        <v>178</v>
      </c>
      <c r="G430" s="75">
        <v>45261</v>
      </c>
      <c r="H430" s="75">
        <v>47087</v>
      </c>
      <c r="I430" s="76" t="s">
        <v>179</v>
      </c>
      <c r="J430" s="77" t="s">
        <v>1004</v>
      </c>
    </row>
    <row r="431" spans="1:10" ht="18.75">
      <c r="A431" s="74" t="s">
        <v>932</v>
      </c>
      <c r="B431" s="20" t="s">
        <v>996</v>
      </c>
      <c r="C431" s="20" t="s">
        <v>181</v>
      </c>
      <c r="D431" s="20" t="s">
        <v>1005</v>
      </c>
      <c r="E431" s="20" t="s">
        <v>177</v>
      </c>
      <c r="F431" s="20" t="s">
        <v>185</v>
      </c>
      <c r="G431" s="75">
        <v>45108</v>
      </c>
      <c r="H431" s="75">
        <v>46934</v>
      </c>
      <c r="I431" s="76" t="s">
        <v>179</v>
      </c>
      <c r="J431" s="77" t="s">
        <v>1006</v>
      </c>
    </row>
    <row r="432" spans="1:10" ht="18.75">
      <c r="A432" s="74" t="s">
        <v>932</v>
      </c>
      <c r="B432" s="20" t="s">
        <v>996</v>
      </c>
      <c r="C432" s="20" t="s">
        <v>181</v>
      </c>
      <c r="D432" s="20" t="s">
        <v>999</v>
      </c>
      <c r="E432" s="20" t="s">
        <v>177</v>
      </c>
      <c r="F432" s="20" t="s">
        <v>185</v>
      </c>
      <c r="G432" s="75">
        <v>44682</v>
      </c>
      <c r="H432" s="75">
        <v>46507</v>
      </c>
      <c r="I432" s="76" t="s">
        <v>179</v>
      </c>
      <c r="J432" s="77" t="s">
        <v>1007</v>
      </c>
    </row>
    <row r="433" spans="1:10" ht="18.75">
      <c r="A433" s="74" t="s">
        <v>932</v>
      </c>
      <c r="B433" s="20" t="s">
        <v>996</v>
      </c>
      <c r="C433" s="20" t="s">
        <v>181</v>
      </c>
      <c r="D433" s="20" t="s">
        <v>1001</v>
      </c>
      <c r="E433" s="20" t="s">
        <v>177</v>
      </c>
      <c r="F433" s="20" t="s">
        <v>185</v>
      </c>
      <c r="G433" s="75">
        <v>44682</v>
      </c>
      <c r="H433" s="75">
        <v>46507</v>
      </c>
      <c r="I433" s="76" t="s">
        <v>179</v>
      </c>
      <c r="J433" s="77" t="s">
        <v>1008</v>
      </c>
    </row>
    <row r="434" spans="1:10" ht="18.75">
      <c r="A434" s="74" t="s">
        <v>932</v>
      </c>
      <c r="B434" s="20" t="s">
        <v>996</v>
      </c>
      <c r="C434" s="20" t="s">
        <v>181</v>
      </c>
      <c r="D434" s="20" t="s">
        <v>208</v>
      </c>
      <c r="E434" s="20" t="s">
        <v>177</v>
      </c>
      <c r="F434" s="20" t="s">
        <v>185</v>
      </c>
      <c r="G434" s="75">
        <v>44621</v>
      </c>
      <c r="H434" s="75">
        <v>46446</v>
      </c>
      <c r="I434" s="76" t="s">
        <v>179</v>
      </c>
      <c r="J434" s="77" t="s">
        <v>1009</v>
      </c>
    </row>
    <row r="435" spans="1:10" ht="18.75">
      <c r="A435" s="74" t="s">
        <v>932</v>
      </c>
      <c r="B435" s="20" t="s">
        <v>222</v>
      </c>
      <c r="C435" s="20" t="s">
        <v>59</v>
      </c>
      <c r="D435" s="20" t="s">
        <v>1010</v>
      </c>
      <c r="E435" s="20" t="s">
        <v>177</v>
      </c>
      <c r="F435" s="20" t="s">
        <v>185</v>
      </c>
      <c r="G435" s="75">
        <v>45352</v>
      </c>
      <c r="H435" s="75">
        <v>46507</v>
      </c>
      <c r="I435" s="76" t="s">
        <v>224</v>
      </c>
      <c r="J435" s="77" t="s">
        <v>1011</v>
      </c>
    </row>
    <row r="436" spans="1:10" ht="18.75">
      <c r="A436" s="74" t="s">
        <v>932</v>
      </c>
      <c r="B436" s="20" t="s">
        <v>222</v>
      </c>
      <c r="C436" s="20" t="s">
        <v>59</v>
      </c>
      <c r="D436" s="20" t="s">
        <v>311</v>
      </c>
      <c r="E436" s="20" t="s">
        <v>177</v>
      </c>
      <c r="F436" s="20" t="s">
        <v>185</v>
      </c>
      <c r="G436" s="75">
        <v>45413</v>
      </c>
      <c r="H436" s="75">
        <v>46507</v>
      </c>
      <c r="I436" s="76" t="s">
        <v>224</v>
      </c>
      <c r="J436" s="77" t="s">
        <v>1012</v>
      </c>
    </row>
    <row r="437" spans="1:10" ht="18.75">
      <c r="A437" s="74" t="s">
        <v>932</v>
      </c>
      <c r="B437" s="20" t="s">
        <v>222</v>
      </c>
      <c r="C437" s="20" t="s">
        <v>59</v>
      </c>
      <c r="D437" s="20" t="s">
        <v>1013</v>
      </c>
      <c r="E437" s="20" t="s">
        <v>177</v>
      </c>
      <c r="F437" s="20" t="s">
        <v>185</v>
      </c>
      <c r="G437" s="75">
        <v>45352</v>
      </c>
      <c r="H437" s="75">
        <v>46446</v>
      </c>
      <c r="I437" s="76" t="s">
        <v>224</v>
      </c>
      <c r="J437" s="77" t="s">
        <v>1014</v>
      </c>
    </row>
    <row r="438" spans="1:10" ht="18.75">
      <c r="A438" s="74" t="s">
        <v>932</v>
      </c>
      <c r="B438" s="20" t="s">
        <v>222</v>
      </c>
      <c r="C438" s="20" t="s">
        <v>181</v>
      </c>
      <c r="D438" s="20" t="s">
        <v>1015</v>
      </c>
      <c r="E438" s="20" t="s">
        <v>177</v>
      </c>
      <c r="F438" s="20" t="s">
        <v>178</v>
      </c>
      <c r="G438" s="75">
        <v>45839</v>
      </c>
      <c r="H438" s="75">
        <v>46568</v>
      </c>
      <c r="I438" s="76" t="s">
        <v>224</v>
      </c>
      <c r="J438" s="77" t="s">
        <v>1016</v>
      </c>
    </row>
    <row r="439" spans="1:10" ht="18.75">
      <c r="A439" s="74" t="s">
        <v>932</v>
      </c>
      <c r="B439" s="20" t="s">
        <v>222</v>
      </c>
      <c r="C439" s="20" t="s">
        <v>181</v>
      </c>
      <c r="D439" s="20" t="s">
        <v>311</v>
      </c>
      <c r="E439" s="20" t="s">
        <v>177</v>
      </c>
      <c r="F439" s="20" t="s">
        <v>185</v>
      </c>
      <c r="G439" s="75">
        <v>44682</v>
      </c>
      <c r="H439" s="75">
        <v>46507</v>
      </c>
      <c r="I439" s="76" t="s">
        <v>224</v>
      </c>
      <c r="J439" s="77" t="s">
        <v>1017</v>
      </c>
    </row>
    <row r="440" spans="1:10" ht="18.75">
      <c r="A440" s="74" t="s">
        <v>932</v>
      </c>
      <c r="B440" s="20" t="s">
        <v>222</v>
      </c>
      <c r="C440" s="20" t="s">
        <v>181</v>
      </c>
      <c r="D440" s="20" t="s">
        <v>1018</v>
      </c>
      <c r="E440" s="20" t="s">
        <v>177</v>
      </c>
      <c r="F440" s="20" t="s">
        <v>178</v>
      </c>
      <c r="G440" s="75">
        <v>45839</v>
      </c>
      <c r="H440" s="75">
        <v>46568</v>
      </c>
      <c r="I440" s="76" t="s">
        <v>224</v>
      </c>
      <c r="J440" s="77" t="s">
        <v>1019</v>
      </c>
    </row>
    <row r="441" spans="1:10" ht="18.75">
      <c r="A441" s="74" t="s">
        <v>932</v>
      </c>
      <c r="B441" s="20" t="s">
        <v>222</v>
      </c>
      <c r="C441" s="20" t="s">
        <v>181</v>
      </c>
      <c r="D441" s="20" t="s">
        <v>313</v>
      </c>
      <c r="E441" s="20" t="s">
        <v>177</v>
      </c>
      <c r="F441" s="20" t="s">
        <v>185</v>
      </c>
      <c r="G441" s="75">
        <v>45413</v>
      </c>
      <c r="H441" s="75">
        <v>46507</v>
      </c>
      <c r="I441" s="76" t="s">
        <v>224</v>
      </c>
      <c r="J441" s="77" t="s">
        <v>1020</v>
      </c>
    </row>
    <row r="442" spans="1:10" ht="18.75">
      <c r="A442" s="74" t="s">
        <v>932</v>
      </c>
      <c r="B442" s="20" t="s">
        <v>222</v>
      </c>
      <c r="C442" s="20" t="s">
        <v>181</v>
      </c>
      <c r="D442" s="20" t="s">
        <v>1013</v>
      </c>
      <c r="E442" s="20" t="s">
        <v>177</v>
      </c>
      <c r="F442" s="20" t="s">
        <v>185</v>
      </c>
      <c r="G442" s="75">
        <v>45352</v>
      </c>
      <c r="H442" s="75">
        <v>46446</v>
      </c>
      <c r="I442" s="76" t="s">
        <v>224</v>
      </c>
      <c r="J442" s="77" t="s">
        <v>1021</v>
      </c>
    </row>
    <row r="443" spans="1:10" ht="18.75">
      <c r="A443" s="74" t="s">
        <v>932</v>
      </c>
      <c r="B443" s="20" t="s">
        <v>1022</v>
      </c>
      <c r="C443" s="20" t="s">
        <v>59</v>
      </c>
      <c r="D443" s="20" t="s">
        <v>1023</v>
      </c>
      <c r="E443" s="20" t="s">
        <v>177</v>
      </c>
      <c r="F443" s="20" t="s">
        <v>185</v>
      </c>
      <c r="G443" s="75">
        <v>45261</v>
      </c>
      <c r="H443" s="75">
        <v>47087</v>
      </c>
      <c r="I443" s="76" t="s">
        <v>197</v>
      </c>
      <c r="J443" s="77" t="s">
        <v>1024</v>
      </c>
    </row>
    <row r="444" spans="1:10" ht="18.75">
      <c r="A444" s="74" t="s">
        <v>932</v>
      </c>
      <c r="B444" s="20" t="s">
        <v>1022</v>
      </c>
      <c r="C444" s="20" t="s">
        <v>59</v>
      </c>
      <c r="D444" s="20" t="s">
        <v>586</v>
      </c>
      <c r="E444" s="20" t="s">
        <v>177</v>
      </c>
      <c r="F444" s="20" t="s">
        <v>185</v>
      </c>
      <c r="G444" s="75">
        <v>45261</v>
      </c>
      <c r="H444" s="75">
        <v>47087</v>
      </c>
      <c r="I444" s="76" t="s">
        <v>197</v>
      </c>
      <c r="J444" s="77" t="s">
        <v>1025</v>
      </c>
    </row>
    <row r="445" spans="1:10" ht="18.75">
      <c r="A445" s="74" t="s">
        <v>932</v>
      </c>
      <c r="B445" s="20" t="s">
        <v>1022</v>
      </c>
      <c r="C445" s="20" t="s">
        <v>59</v>
      </c>
      <c r="D445" s="20" t="s">
        <v>407</v>
      </c>
      <c r="E445" s="20" t="s">
        <v>177</v>
      </c>
      <c r="F445" s="20" t="s">
        <v>185</v>
      </c>
      <c r="G445" s="75">
        <v>45261</v>
      </c>
      <c r="H445" s="75">
        <v>47087</v>
      </c>
      <c r="I445" s="76" t="s">
        <v>197</v>
      </c>
      <c r="J445" s="77" t="s">
        <v>1026</v>
      </c>
    </row>
    <row r="446" spans="1:10" ht="18.75">
      <c r="A446" s="74" t="s">
        <v>932</v>
      </c>
      <c r="B446" s="20" t="s">
        <v>1022</v>
      </c>
      <c r="C446" s="20" t="s">
        <v>59</v>
      </c>
      <c r="D446" s="20" t="s">
        <v>486</v>
      </c>
      <c r="E446" s="20" t="s">
        <v>177</v>
      </c>
      <c r="F446" s="20" t="s">
        <v>178</v>
      </c>
      <c r="G446" s="75">
        <v>45413</v>
      </c>
      <c r="H446" s="75">
        <v>47238</v>
      </c>
      <c r="I446" s="76" t="s">
        <v>179</v>
      </c>
      <c r="J446" s="77" t="s">
        <v>1027</v>
      </c>
    </row>
    <row r="447" spans="1:10" ht="18.75">
      <c r="A447" s="74" t="s">
        <v>932</v>
      </c>
      <c r="B447" s="20" t="s">
        <v>1022</v>
      </c>
      <c r="C447" s="20" t="s">
        <v>59</v>
      </c>
      <c r="D447" s="20" t="s">
        <v>841</v>
      </c>
      <c r="E447" s="20" t="s">
        <v>177</v>
      </c>
      <c r="F447" s="20" t="s">
        <v>185</v>
      </c>
      <c r="G447" s="75">
        <v>45108</v>
      </c>
      <c r="H447" s="75">
        <v>46934</v>
      </c>
      <c r="I447" s="76" t="s">
        <v>179</v>
      </c>
      <c r="J447" s="77" t="s">
        <v>1028</v>
      </c>
    </row>
    <row r="448" spans="1:10" ht="18.75">
      <c r="A448" s="74" t="s">
        <v>932</v>
      </c>
      <c r="B448" s="20" t="s">
        <v>1022</v>
      </c>
      <c r="C448" s="20" t="s">
        <v>193</v>
      </c>
      <c r="D448" s="20" t="s">
        <v>239</v>
      </c>
      <c r="E448" s="20" t="s">
        <v>177</v>
      </c>
      <c r="F448" s="20" t="s">
        <v>185</v>
      </c>
      <c r="G448" s="75">
        <v>45261</v>
      </c>
      <c r="H448" s="75">
        <v>47087</v>
      </c>
      <c r="I448" s="76" t="s">
        <v>179</v>
      </c>
      <c r="J448" s="77" t="s">
        <v>1029</v>
      </c>
    </row>
    <row r="449" spans="1:10" ht="18.75">
      <c r="A449" s="74" t="s">
        <v>932</v>
      </c>
      <c r="B449" s="20" t="s">
        <v>1022</v>
      </c>
      <c r="C449" s="20" t="s">
        <v>181</v>
      </c>
      <c r="D449" s="20" t="s">
        <v>586</v>
      </c>
      <c r="E449" s="20" t="s">
        <v>177</v>
      </c>
      <c r="F449" s="20" t="s">
        <v>185</v>
      </c>
      <c r="G449" s="75">
        <v>45597</v>
      </c>
      <c r="H449" s="75">
        <v>47421</v>
      </c>
      <c r="I449" s="76" t="s">
        <v>197</v>
      </c>
      <c r="J449" s="77" t="s">
        <v>1030</v>
      </c>
    </row>
    <row r="450" spans="1:10" ht="18.75">
      <c r="A450" s="74" t="s">
        <v>932</v>
      </c>
      <c r="B450" s="20" t="s">
        <v>1022</v>
      </c>
      <c r="C450" s="20" t="s">
        <v>181</v>
      </c>
      <c r="D450" s="20" t="s">
        <v>1031</v>
      </c>
      <c r="E450" s="20" t="s">
        <v>177</v>
      </c>
      <c r="F450" s="20" t="s">
        <v>185</v>
      </c>
      <c r="G450" s="75">
        <v>45413</v>
      </c>
      <c r="H450" s="75">
        <v>47238</v>
      </c>
      <c r="I450" s="76" t="s">
        <v>197</v>
      </c>
      <c r="J450" s="77" t="s">
        <v>1032</v>
      </c>
    </row>
    <row r="451" spans="1:10" ht="18.75">
      <c r="A451" s="74" t="s">
        <v>932</v>
      </c>
      <c r="B451" s="20" t="s">
        <v>1022</v>
      </c>
      <c r="C451" s="20" t="s">
        <v>181</v>
      </c>
      <c r="D451" s="20" t="s">
        <v>239</v>
      </c>
      <c r="E451" s="20" t="s">
        <v>177</v>
      </c>
      <c r="F451" s="20" t="s">
        <v>185</v>
      </c>
      <c r="G451" s="75">
        <v>45261</v>
      </c>
      <c r="H451" s="75">
        <v>47087</v>
      </c>
      <c r="I451" s="76" t="s">
        <v>179</v>
      </c>
      <c r="J451" s="77" t="s">
        <v>1033</v>
      </c>
    </row>
    <row r="452" spans="1:10" ht="18.75">
      <c r="A452" s="74" t="s">
        <v>932</v>
      </c>
      <c r="B452" s="20" t="s">
        <v>316</v>
      </c>
      <c r="C452" s="20" t="s">
        <v>59</v>
      </c>
      <c r="D452" s="20" t="s">
        <v>1034</v>
      </c>
      <c r="E452" s="20" t="s">
        <v>177</v>
      </c>
      <c r="F452" s="20" t="s">
        <v>185</v>
      </c>
      <c r="G452" s="75">
        <v>45352</v>
      </c>
      <c r="H452" s="75">
        <v>46446</v>
      </c>
      <c r="I452" s="76" t="s">
        <v>266</v>
      </c>
      <c r="J452" s="77" t="s">
        <v>1035</v>
      </c>
    </row>
    <row r="453" spans="1:10" ht="18.75">
      <c r="A453" s="74" t="s">
        <v>932</v>
      </c>
      <c r="B453" s="20" t="s">
        <v>316</v>
      </c>
      <c r="C453" s="20" t="s">
        <v>181</v>
      </c>
      <c r="D453" s="20" t="s">
        <v>711</v>
      </c>
      <c r="E453" s="20" t="s">
        <v>177</v>
      </c>
      <c r="F453" s="20" t="s">
        <v>185</v>
      </c>
      <c r="G453" s="75">
        <v>45108</v>
      </c>
      <c r="H453" s="75">
        <v>46934</v>
      </c>
      <c r="I453" s="76" t="s">
        <v>266</v>
      </c>
      <c r="J453" s="77" t="s">
        <v>1036</v>
      </c>
    </row>
    <row r="454" spans="1:10" ht="18.75">
      <c r="A454" s="74" t="s">
        <v>932</v>
      </c>
      <c r="B454" s="20" t="s">
        <v>1037</v>
      </c>
      <c r="C454" s="20" t="s">
        <v>59</v>
      </c>
      <c r="D454" s="20" t="s">
        <v>1038</v>
      </c>
      <c r="E454" s="20" t="s">
        <v>1039</v>
      </c>
      <c r="F454" s="20" t="s">
        <v>185</v>
      </c>
      <c r="G454" s="75">
        <v>45352</v>
      </c>
      <c r="H454" s="75">
        <v>46446</v>
      </c>
      <c r="I454" s="76" t="s">
        <v>266</v>
      </c>
      <c r="J454" s="77" t="s">
        <v>1040</v>
      </c>
    </row>
    <row r="455" spans="1:10" ht="18.75">
      <c r="A455" s="74" t="s">
        <v>932</v>
      </c>
      <c r="B455" s="20" t="s">
        <v>1041</v>
      </c>
      <c r="C455" s="20" t="s">
        <v>59</v>
      </c>
      <c r="D455" s="20" t="s">
        <v>297</v>
      </c>
      <c r="E455" s="20" t="s">
        <v>950</v>
      </c>
      <c r="F455" s="20" t="s">
        <v>185</v>
      </c>
      <c r="G455" s="75">
        <v>45383</v>
      </c>
      <c r="H455" s="75">
        <v>46507</v>
      </c>
      <c r="I455" s="76" t="s">
        <v>266</v>
      </c>
      <c r="J455" s="77" t="s">
        <v>1042</v>
      </c>
    </row>
    <row r="456" spans="1:10" ht="18.75">
      <c r="A456" s="74" t="s">
        <v>932</v>
      </c>
      <c r="B456" s="20" t="s">
        <v>1041</v>
      </c>
      <c r="C456" s="20" t="s">
        <v>59</v>
      </c>
      <c r="D456" s="20" t="s">
        <v>1043</v>
      </c>
      <c r="E456" s="20" t="s">
        <v>950</v>
      </c>
      <c r="F456" s="20" t="s">
        <v>185</v>
      </c>
      <c r="G456" s="75">
        <v>45566</v>
      </c>
      <c r="H456" s="75">
        <v>46752</v>
      </c>
      <c r="I456" s="76" t="s">
        <v>266</v>
      </c>
      <c r="J456" s="77" t="s">
        <v>1044</v>
      </c>
    </row>
    <row r="457" spans="1:10" ht="18.75">
      <c r="A457" s="74" t="s">
        <v>932</v>
      </c>
      <c r="B457" s="20" t="s">
        <v>334</v>
      </c>
      <c r="C457" s="20" t="s">
        <v>59</v>
      </c>
      <c r="D457" s="20" t="s">
        <v>684</v>
      </c>
      <c r="E457" s="20" t="s">
        <v>177</v>
      </c>
      <c r="F457" s="20" t="s">
        <v>178</v>
      </c>
      <c r="G457" s="75">
        <v>45839</v>
      </c>
      <c r="H457" s="75">
        <v>46568</v>
      </c>
      <c r="I457" s="76" t="s">
        <v>260</v>
      </c>
      <c r="J457" s="77" t="s">
        <v>1045</v>
      </c>
    </row>
    <row r="458" spans="1:10" ht="18.75">
      <c r="A458" s="74" t="s">
        <v>932</v>
      </c>
      <c r="B458" s="20" t="s">
        <v>414</v>
      </c>
      <c r="C458" s="20" t="s">
        <v>181</v>
      </c>
      <c r="D458" s="20" t="s">
        <v>1046</v>
      </c>
      <c r="E458" s="20" t="s">
        <v>177</v>
      </c>
      <c r="F458" s="20" t="s">
        <v>185</v>
      </c>
      <c r="G458" s="75">
        <v>45261</v>
      </c>
      <c r="H458" s="75">
        <v>47087</v>
      </c>
      <c r="I458" s="76" t="s">
        <v>197</v>
      </c>
      <c r="J458" s="77" t="s">
        <v>1047</v>
      </c>
    </row>
    <row r="459" spans="1:10" ht="18.75">
      <c r="A459" s="74" t="s">
        <v>932</v>
      </c>
      <c r="B459" s="20" t="s">
        <v>1048</v>
      </c>
      <c r="C459" s="20" t="s">
        <v>59</v>
      </c>
      <c r="D459" s="20" t="s">
        <v>274</v>
      </c>
      <c r="E459" s="20" t="s">
        <v>1039</v>
      </c>
      <c r="F459" s="20" t="s">
        <v>185</v>
      </c>
      <c r="G459" s="75">
        <v>44621</v>
      </c>
      <c r="H459" s="75">
        <v>46446</v>
      </c>
      <c r="I459" s="76" t="s">
        <v>197</v>
      </c>
      <c r="J459" s="77" t="s">
        <v>1049</v>
      </c>
    </row>
    <row r="460" spans="1:10" ht="18.75">
      <c r="A460" s="74" t="s">
        <v>932</v>
      </c>
      <c r="B460" s="20" t="s">
        <v>439</v>
      </c>
      <c r="C460" s="20" t="s">
        <v>59</v>
      </c>
      <c r="D460" s="20" t="s">
        <v>731</v>
      </c>
      <c r="E460" s="20" t="s">
        <v>177</v>
      </c>
      <c r="F460" s="20" t="s">
        <v>178</v>
      </c>
      <c r="G460" s="75">
        <v>45778</v>
      </c>
      <c r="H460" s="75">
        <v>46507</v>
      </c>
      <c r="I460" s="76" t="s">
        <v>260</v>
      </c>
      <c r="J460" s="77" t="s">
        <v>1050</v>
      </c>
    </row>
    <row r="461" spans="1:10" ht="18.75">
      <c r="A461" s="74" t="s">
        <v>932</v>
      </c>
      <c r="B461" s="20" t="s">
        <v>439</v>
      </c>
      <c r="C461" s="20" t="s">
        <v>59</v>
      </c>
      <c r="D461" s="20" t="s">
        <v>686</v>
      </c>
      <c r="E461" s="20" t="s">
        <v>177</v>
      </c>
      <c r="F461" s="20" t="s">
        <v>185</v>
      </c>
      <c r="G461" s="75">
        <v>45778</v>
      </c>
      <c r="H461" s="75">
        <v>47603</v>
      </c>
      <c r="I461" s="76" t="s">
        <v>260</v>
      </c>
      <c r="J461" s="77" t="s">
        <v>1051</v>
      </c>
    </row>
    <row r="462" spans="1:10" ht="18.75">
      <c r="A462" s="74" t="s">
        <v>932</v>
      </c>
      <c r="B462" s="20" t="s">
        <v>439</v>
      </c>
      <c r="C462" s="20" t="s">
        <v>59</v>
      </c>
      <c r="D462" s="20" t="s">
        <v>734</v>
      </c>
      <c r="E462" s="20" t="s">
        <v>177</v>
      </c>
      <c r="F462" s="20" t="s">
        <v>185</v>
      </c>
      <c r="G462" s="75">
        <v>45778</v>
      </c>
      <c r="H462" s="75">
        <v>47603</v>
      </c>
      <c r="I462" s="76" t="s">
        <v>260</v>
      </c>
      <c r="J462" s="77" t="s">
        <v>1052</v>
      </c>
    </row>
    <row r="463" spans="1:10" ht="18.75">
      <c r="A463" s="74" t="s">
        <v>932</v>
      </c>
      <c r="B463" s="20" t="s">
        <v>439</v>
      </c>
      <c r="C463" s="20" t="s">
        <v>181</v>
      </c>
      <c r="D463" s="20" t="s">
        <v>686</v>
      </c>
      <c r="E463" s="20" t="s">
        <v>177</v>
      </c>
      <c r="F463" s="20" t="s">
        <v>185</v>
      </c>
      <c r="G463" s="75">
        <v>45261</v>
      </c>
      <c r="H463" s="75">
        <v>47087</v>
      </c>
      <c r="I463" s="76" t="s">
        <v>260</v>
      </c>
      <c r="J463" s="77" t="s">
        <v>1053</v>
      </c>
    </row>
    <row r="464" spans="1:10" ht="18.75">
      <c r="A464" s="74" t="s">
        <v>932</v>
      </c>
      <c r="B464" s="20" t="s">
        <v>439</v>
      </c>
      <c r="C464" s="20" t="s">
        <v>181</v>
      </c>
      <c r="D464" s="20" t="s">
        <v>734</v>
      </c>
      <c r="E464" s="20" t="s">
        <v>177</v>
      </c>
      <c r="F464" s="20" t="s">
        <v>185</v>
      </c>
      <c r="G464" s="75">
        <v>45717</v>
      </c>
      <c r="H464" s="75">
        <v>47542</v>
      </c>
      <c r="I464" s="76" t="s">
        <v>260</v>
      </c>
      <c r="J464" s="77" t="s">
        <v>1054</v>
      </c>
    </row>
    <row r="465" spans="1:10" ht="18.75">
      <c r="A465" s="74" t="s">
        <v>932</v>
      </c>
      <c r="B465" s="20" t="s">
        <v>439</v>
      </c>
      <c r="C465" s="20" t="s">
        <v>181</v>
      </c>
      <c r="D465" s="20" t="s">
        <v>1055</v>
      </c>
      <c r="E465" s="20" t="s">
        <v>177</v>
      </c>
      <c r="F465" s="20" t="s">
        <v>185</v>
      </c>
      <c r="G465" s="75">
        <v>45717</v>
      </c>
      <c r="H465" s="75">
        <v>47542</v>
      </c>
      <c r="I465" s="76" t="s">
        <v>260</v>
      </c>
      <c r="J465" s="77" t="s">
        <v>1056</v>
      </c>
    </row>
    <row r="466" spans="1:10" ht="18.75">
      <c r="A466" s="74" t="s">
        <v>932</v>
      </c>
      <c r="B466" s="20" t="s">
        <v>1057</v>
      </c>
      <c r="C466" s="20" t="s">
        <v>59</v>
      </c>
      <c r="D466" s="20" t="s">
        <v>460</v>
      </c>
      <c r="E466" s="20" t="s">
        <v>177</v>
      </c>
      <c r="F466" s="20" t="s">
        <v>178</v>
      </c>
      <c r="G466" s="75">
        <v>45778</v>
      </c>
      <c r="H466" s="75">
        <v>46507</v>
      </c>
      <c r="I466" s="76" t="s">
        <v>260</v>
      </c>
      <c r="J466" s="77" t="s">
        <v>1058</v>
      </c>
    </row>
    <row r="467" spans="1:10" ht="18.75">
      <c r="A467" s="74" t="s">
        <v>932</v>
      </c>
      <c r="B467" s="20" t="s">
        <v>1057</v>
      </c>
      <c r="C467" s="20" t="s">
        <v>59</v>
      </c>
      <c r="D467" s="20" t="s">
        <v>921</v>
      </c>
      <c r="E467" s="20" t="s">
        <v>177</v>
      </c>
      <c r="F467" s="20" t="s">
        <v>185</v>
      </c>
      <c r="G467" s="75">
        <v>45778</v>
      </c>
      <c r="H467" s="75">
        <v>47603</v>
      </c>
      <c r="I467" s="76" t="s">
        <v>260</v>
      </c>
      <c r="J467" s="77" t="s">
        <v>1059</v>
      </c>
    </row>
    <row r="468" spans="1:10" ht="18.75">
      <c r="A468" s="74" t="s">
        <v>932</v>
      </c>
      <c r="B468" s="20" t="s">
        <v>1060</v>
      </c>
      <c r="C468" s="20" t="s">
        <v>59</v>
      </c>
      <c r="D468" s="20" t="s">
        <v>462</v>
      </c>
      <c r="E468" s="20" t="s">
        <v>177</v>
      </c>
      <c r="F468" s="20" t="s">
        <v>185</v>
      </c>
      <c r="G468" s="75">
        <v>45261</v>
      </c>
      <c r="H468" s="75">
        <v>47087</v>
      </c>
      <c r="I468" s="76" t="s">
        <v>260</v>
      </c>
      <c r="J468" s="77" t="s">
        <v>1061</v>
      </c>
    </row>
    <row r="469" spans="1:10" ht="18.75">
      <c r="A469" s="74" t="s">
        <v>932</v>
      </c>
      <c r="B469" s="20" t="s">
        <v>1060</v>
      </c>
      <c r="C469" s="20" t="s">
        <v>181</v>
      </c>
      <c r="D469" s="20" t="s">
        <v>468</v>
      </c>
      <c r="E469" s="20" t="s">
        <v>177</v>
      </c>
      <c r="F469" s="20" t="s">
        <v>178</v>
      </c>
      <c r="G469" s="75">
        <v>45717</v>
      </c>
      <c r="H469" s="75">
        <v>46446</v>
      </c>
      <c r="I469" s="76" t="s">
        <v>260</v>
      </c>
      <c r="J469" s="77" t="s">
        <v>1062</v>
      </c>
    </row>
    <row r="470" spans="1:10" ht="18.75">
      <c r="A470" s="74" t="s">
        <v>932</v>
      </c>
      <c r="B470" s="20" t="s">
        <v>1060</v>
      </c>
      <c r="C470" s="20" t="s">
        <v>181</v>
      </c>
      <c r="D470" s="20" t="s">
        <v>548</v>
      </c>
      <c r="E470" s="20" t="s">
        <v>177</v>
      </c>
      <c r="F470" s="20" t="s">
        <v>178</v>
      </c>
      <c r="G470" s="75">
        <v>45717</v>
      </c>
      <c r="H470" s="75">
        <v>46446</v>
      </c>
      <c r="I470" s="76" t="s">
        <v>260</v>
      </c>
      <c r="J470" s="77" t="s">
        <v>1063</v>
      </c>
    </row>
    <row r="471" spans="1:10" ht="18.75">
      <c r="A471" s="74" t="s">
        <v>932</v>
      </c>
      <c r="B471" s="20" t="s">
        <v>1060</v>
      </c>
      <c r="C471" s="20" t="s">
        <v>181</v>
      </c>
      <c r="D471" s="20" t="s">
        <v>1064</v>
      </c>
      <c r="E471" s="20" t="s">
        <v>177</v>
      </c>
      <c r="F471" s="20" t="s">
        <v>178</v>
      </c>
      <c r="G471" s="75">
        <v>45717</v>
      </c>
      <c r="H471" s="75">
        <v>46446</v>
      </c>
      <c r="I471" s="76" t="s">
        <v>260</v>
      </c>
      <c r="J471" s="77" t="s">
        <v>1065</v>
      </c>
    </row>
    <row r="472" spans="1:10" ht="18.75">
      <c r="A472" s="74" t="s">
        <v>932</v>
      </c>
      <c r="B472" s="20" t="s">
        <v>1060</v>
      </c>
      <c r="C472" s="20" t="s">
        <v>181</v>
      </c>
      <c r="D472" s="20" t="s">
        <v>462</v>
      </c>
      <c r="E472" s="20" t="s">
        <v>177</v>
      </c>
      <c r="F472" s="20" t="s">
        <v>185</v>
      </c>
      <c r="G472" s="75">
        <v>45717</v>
      </c>
      <c r="H472" s="75">
        <v>47542</v>
      </c>
      <c r="I472" s="76" t="s">
        <v>260</v>
      </c>
      <c r="J472" s="77" t="s">
        <v>1066</v>
      </c>
    </row>
    <row r="473" spans="1:10" ht="18.75">
      <c r="A473" s="74" t="s">
        <v>1067</v>
      </c>
      <c r="B473" s="20" t="s">
        <v>269</v>
      </c>
      <c r="C473" s="20" t="s">
        <v>59</v>
      </c>
      <c r="D473" s="20" t="s">
        <v>1068</v>
      </c>
      <c r="E473" s="20" t="s">
        <v>177</v>
      </c>
      <c r="F473" s="20" t="s">
        <v>185</v>
      </c>
      <c r="G473" s="75">
        <v>44166</v>
      </c>
      <c r="H473" s="75">
        <v>46721</v>
      </c>
      <c r="I473" s="76" t="s">
        <v>197</v>
      </c>
      <c r="J473" s="77" t="s">
        <v>1069</v>
      </c>
    </row>
    <row r="474" spans="1:10" ht="18.75">
      <c r="A474" s="74" t="s">
        <v>1067</v>
      </c>
      <c r="B474" s="20" t="s">
        <v>269</v>
      </c>
      <c r="C474" s="20" t="s">
        <v>59</v>
      </c>
      <c r="D474" s="20" t="s">
        <v>586</v>
      </c>
      <c r="E474" s="20" t="s">
        <v>177</v>
      </c>
      <c r="F474" s="20" t="s">
        <v>185</v>
      </c>
      <c r="G474" s="75">
        <v>44166</v>
      </c>
      <c r="H474" s="75">
        <v>46692</v>
      </c>
      <c r="I474" s="76" t="s">
        <v>197</v>
      </c>
      <c r="J474" s="77" t="s">
        <v>1070</v>
      </c>
    </row>
    <row r="475" spans="1:10" ht="18.75">
      <c r="A475" s="74" t="s">
        <v>1067</v>
      </c>
      <c r="B475" s="20" t="s">
        <v>269</v>
      </c>
      <c r="C475" s="20" t="s">
        <v>59</v>
      </c>
      <c r="D475" s="20" t="s">
        <v>1071</v>
      </c>
      <c r="E475" s="20" t="s">
        <v>177</v>
      </c>
      <c r="F475" s="20" t="s">
        <v>185</v>
      </c>
      <c r="G475" s="75">
        <v>44835</v>
      </c>
      <c r="H475" s="75">
        <v>46660</v>
      </c>
      <c r="I475" s="76" t="s">
        <v>197</v>
      </c>
      <c r="J475" s="77" t="s">
        <v>1072</v>
      </c>
    </row>
    <row r="476" spans="1:10" ht="18.75">
      <c r="A476" s="74" t="s">
        <v>1067</v>
      </c>
      <c r="B476" s="20" t="s">
        <v>269</v>
      </c>
      <c r="C476" s="20" t="s">
        <v>59</v>
      </c>
      <c r="D476" s="20" t="s">
        <v>1073</v>
      </c>
      <c r="E476" s="20" t="s">
        <v>177</v>
      </c>
      <c r="F476" s="20" t="s">
        <v>185</v>
      </c>
      <c r="G476" s="75">
        <v>44835</v>
      </c>
      <c r="H476" s="75">
        <v>46660</v>
      </c>
      <c r="I476" s="76" t="s">
        <v>197</v>
      </c>
      <c r="J476" s="77" t="s">
        <v>1074</v>
      </c>
    </row>
    <row r="477" spans="1:10" ht="18.75">
      <c r="A477" s="74" t="s">
        <v>1067</v>
      </c>
      <c r="B477" s="20" t="s">
        <v>269</v>
      </c>
      <c r="C477" s="20" t="s">
        <v>181</v>
      </c>
      <c r="D477" s="20" t="s">
        <v>841</v>
      </c>
      <c r="E477" s="20" t="s">
        <v>177</v>
      </c>
      <c r="F477" s="20" t="s">
        <v>185</v>
      </c>
      <c r="G477" s="75">
        <v>44835</v>
      </c>
      <c r="H477" s="75">
        <v>46660</v>
      </c>
      <c r="I477" s="76" t="s">
        <v>179</v>
      </c>
      <c r="J477" s="77" t="s">
        <v>1075</v>
      </c>
    </row>
    <row r="478" spans="1:10" ht="18.75">
      <c r="A478" s="74" t="s">
        <v>1067</v>
      </c>
      <c r="B478" s="20" t="s">
        <v>283</v>
      </c>
      <c r="C478" s="20" t="s">
        <v>59</v>
      </c>
      <c r="D478" s="20" t="s">
        <v>1076</v>
      </c>
      <c r="E478" s="20" t="s">
        <v>177</v>
      </c>
      <c r="F478" s="20" t="s">
        <v>185</v>
      </c>
      <c r="G478" s="75">
        <v>43831</v>
      </c>
      <c r="H478" s="75">
        <v>46752</v>
      </c>
      <c r="I478" s="76" t="s">
        <v>179</v>
      </c>
      <c r="J478" s="77" t="s">
        <v>1077</v>
      </c>
    </row>
    <row r="479" spans="1:10" ht="18.75">
      <c r="A479" s="74" t="s">
        <v>1067</v>
      </c>
      <c r="B479" s="20" t="s">
        <v>283</v>
      </c>
      <c r="C479" s="20" t="s">
        <v>59</v>
      </c>
      <c r="D479" s="20" t="s">
        <v>409</v>
      </c>
      <c r="E479" s="20" t="s">
        <v>177</v>
      </c>
      <c r="F479" s="20" t="s">
        <v>185</v>
      </c>
      <c r="G479" s="75">
        <v>44256</v>
      </c>
      <c r="H479" s="75">
        <v>46811</v>
      </c>
      <c r="I479" s="76" t="s">
        <v>197</v>
      </c>
      <c r="J479" s="77" t="s">
        <v>1078</v>
      </c>
    </row>
    <row r="480" spans="1:10" ht="18.75">
      <c r="A480" s="74" t="s">
        <v>1067</v>
      </c>
      <c r="B480" s="20" t="s">
        <v>283</v>
      </c>
      <c r="C480" s="20" t="s">
        <v>193</v>
      </c>
      <c r="D480" s="20" t="s">
        <v>1079</v>
      </c>
      <c r="E480" s="20" t="s">
        <v>177</v>
      </c>
      <c r="F480" s="20" t="s">
        <v>178</v>
      </c>
      <c r="G480" s="75">
        <v>45748</v>
      </c>
      <c r="H480" s="75">
        <v>46476</v>
      </c>
      <c r="I480" s="76" t="s">
        <v>197</v>
      </c>
      <c r="J480" s="77" t="s">
        <v>1080</v>
      </c>
    </row>
    <row r="481" spans="1:10" ht="18.75">
      <c r="A481" s="74" t="s">
        <v>1067</v>
      </c>
      <c r="B481" s="20" t="s">
        <v>283</v>
      </c>
      <c r="C481" s="20" t="s">
        <v>193</v>
      </c>
      <c r="D481" s="20" t="s">
        <v>1081</v>
      </c>
      <c r="E481" s="20" t="s">
        <v>177</v>
      </c>
      <c r="F481" s="20" t="s">
        <v>185</v>
      </c>
      <c r="G481" s="75">
        <v>45748</v>
      </c>
      <c r="H481" s="75">
        <v>47572</v>
      </c>
      <c r="I481" s="76" t="s">
        <v>197</v>
      </c>
      <c r="J481" s="77" t="s">
        <v>1082</v>
      </c>
    </row>
    <row r="482" spans="1:10" ht="18.75">
      <c r="A482" s="74" t="s">
        <v>1067</v>
      </c>
      <c r="B482" s="20" t="s">
        <v>283</v>
      </c>
      <c r="C482" s="20" t="s">
        <v>193</v>
      </c>
      <c r="D482" s="20" t="s">
        <v>1083</v>
      </c>
      <c r="E482" s="20" t="s">
        <v>177</v>
      </c>
      <c r="F482" s="20" t="s">
        <v>178</v>
      </c>
      <c r="G482" s="75">
        <v>45778</v>
      </c>
      <c r="H482" s="75">
        <v>46507</v>
      </c>
      <c r="I482" s="76" t="s">
        <v>179</v>
      </c>
      <c r="J482" s="77" t="s">
        <v>1084</v>
      </c>
    </row>
    <row r="483" spans="1:10" ht="18.75">
      <c r="A483" s="74" t="s">
        <v>1067</v>
      </c>
      <c r="B483" s="20" t="s">
        <v>283</v>
      </c>
      <c r="C483" s="20" t="s">
        <v>193</v>
      </c>
      <c r="D483" s="20" t="s">
        <v>1085</v>
      </c>
      <c r="E483" s="20" t="s">
        <v>177</v>
      </c>
      <c r="F483" s="20" t="s">
        <v>185</v>
      </c>
      <c r="G483" s="75">
        <v>45778</v>
      </c>
      <c r="H483" s="75">
        <v>47603</v>
      </c>
      <c r="I483" s="76" t="s">
        <v>179</v>
      </c>
      <c r="J483" s="77" t="s">
        <v>1086</v>
      </c>
    </row>
    <row r="484" spans="1:10" ht="18.75">
      <c r="A484" s="74" t="s">
        <v>1067</v>
      </c>
      <c r="B484" s="20" t="s">
        <v>283</v>
      </c>
      <c r="C484" s="20" t="s">
        <v>193</v>
      </c>
      <c r="D484" s="20" t="s">
        <v>1087</v>
      </c>
      <c r="E484" s="20" t="s">
        <v>177</v>
      </c>
      <c r="F484" s="20" t="s">
        <v>185</v>
      </c>
      <c r="G484" s="75">
        <v>45809</v>
      </c>
      <c r="H484" s="75">
        <v>47633</v>
      </c>
      <c r="I484" s="76" t="s">
        <v>179</v>
      </c>
      <c r="J484" s="77" t="s">
        <v>1088</v>
      </c>
    </row>
    <row r="485" spans="1:10" ht="18.75">
      <c r="A485" s="74" t="s">
        <v>1067</v>
      </c>
      <c r="B485" s="20" t="s">
        <v>283</v>
      </c>
      <c r="C485" s="20" t="s">
        <v>181</v>
      </c>
      <c r="D485" s="20" t="s">
        <v>1089</v>
      </c>
      <c r="E485" s="20" t="s">
        <v>177</v>
      </c>
      <c r="F485" s="20" t="s">
        <v>185</v>
      </c>
      <c r="G485" s="75">
        <v>45108</v>
      </c>
      <c r="H485" s="75">
        <v>46934</v>
      </c>
      <c r="I485" s="76" t="s">
        <v>197</v>
      </c>
      <c r="J485" s="77" t="s">
        <v>1090</v>
      </c>
    </row>
    <row r="486" spans="1:10" ht="18.75">
      <c r="A486" s="74" t="s">
        <v>1067</v>
      </c>
      <c r="B486" s="20" t="s">
        <v>283</v>
      </c>
      <c r="C486" s="20" t="s">
        <v>181</v>
      </c>
      <c r="D486" s="20" t="s">
        <v>1091</v>
      </c>
      <c r="E486" s="20" t="s">
        <v>177</v>
      </c>
      <c r="F486" s="20" t="s">
        <v>185</v>
      </c>
      <c r="G486" s="75">
        <v>45658</v>
      </c>
      <c r="H486" s="75">
        <v>47483</v>
      </c>
      <c r="I486" s="76" t="s">
        <v>197</v>
      </c>
      <c r="J486" s="77" t="s">
        <v>1092</v>
      </c>
    </row>
    <row r="487" spans="1:10" ht="18.75">
      <c r="A487" s="74" t="s">
        <v>1067</v>
      </c>
      <c r="B487" s="20" t="s">
        <v>283</v>
      </c>
      <c r="C487" s="20" t="s">
        <v>181</v>
      </c>
      <c r="D487" s="20" t="s">
        <v>1093</v>
      </c>
      <c r="E487" s="20" t="s">
        <v>177</v>
      </c>
      <c r="F487" s="20" t="s">
        <v>185</v>
      </c>
      <c r="G487" s="75">
        <v>45108</v>
      </c>
      <c r="H487" s="75">
        <v>46934</v>
      </c>
      <c r="I487" s="76" t="s">
        <v>197</v>
      </c>
      <c r="J487" s="77" t="s">
        <v>1094</v>
      </c>
    </row>
    <row r="488" spans="1:10" ht="18.75">
      <c r="A488" s="74" t="s">
        <v>1067</v>
      </c>
      <c r="B488" s="20" t="s">
        <v>283</v>
      </c>
      <c r="C488" s="20" t="s">
        <v>181</v>
      </c>
      <c r="D488" s="20" t="s">
        <v>1079</v>
      </c>
      <c r="E488" s="20" t="s">
        <v>177</v>
      </c>
      <c r="F488" s="20" t="s">
        <v>178</v>
      </c>
      <c r="G488" s="75">
        <v>45748</v>
      </c>
      <c r="H488" s="75">
        <v>46476</v>
      </c>
      <c r="I488" s="76" t="s">
        <v>197</v>
      </c>
      <c r="J488" s="77" t="s">
        <v>1095</v>
      </c>
    </row>
    <row r="489" spans="1:10" ht="18.75">
      <c r="A489" s="74" t="s">
        <v>1067</v>
      </c>
      <c r="B489" s="20" t="s">
        <v>283</v>
      </c>
      <c r="C489" s="20" t="s">
        <v>181</v>
      </c>
      <c r="D489" s="20" t="s">
        <v>1081</v>
      </c>
      <c r="E489" s="20" t="s">
        <v>177</v>
      </c>
      <c r="F489" s="20" t="s">
        <v>185</v>
      </c>
      <c r="G489" s="75">
        <v>45748</v>
      </c>
      <c r="H489" s="75">
        <v>47572</v>
      </c>
      <c r="I489" s="76" t="s">
        <v>197</v>
      </c>
      <c r="J489" s="77" t="s">
        <v>1096</v>
      </c>
    </row>
    <row r="490" spans="1:10" ht="18.75">
      <c r="A490" s="74" t="s">
        <v>1067</v>
      </c>
      <c r="B490" s="20" t="s">
        <v>283</v>
      </c>
      <c r="C490" s="20" t="s">
        <v>181</v>
      </c>
      <c r="D490" s="20" t="s">
        <v>978</v>
      </c>
      <c r="E490" s="20" t="s">
        <v>177</v>
      </c>
      <c r="F490" s="20" t="s">
        <v>185</v>
      </c>
      <c r="G490" s="75">
        <v>44682</v>
      </c>
      <c r="H490" s="75">
        <v>46507</v>
      </c>
      <c r="I490" s="76" t="s">
        <v>197</v>
      </c>
      <c r="J490" s="77" t="s">
        <v>1097</v>
      </c>
    </row>
    <row r="491" spans="1:10" ht="18.75">
      <c r="A491" s="74" t="s">
        <v>1067</v>
      </c>
      <c r="B491" s="20" t="s">
        <v>283</v>
      </c>
      <c r="C491" s="20" t="s">
        <v>181</v>
      </c>
      <c r="D491" s="20" t="s">
        <v>1087</v>
      </c>
      <c r="E491" s="20" t="s">
        <v>177</v>
      </c>
      <c r="F491" s="20" t="s">
        <v>185</v>
      </c>
      <c r="G491" s="75">
        <v>45809</v>
      </c>
      <c r="H491" s="75">
        <v>47633</v>
      </c>
      <c r="I491" s="76" t="s">
        <v>179</v>
      </c>
      <c r="J491" s="77" t="s">
        <v>1098</v>
      </c>
    </row>
    <row r="492" spans="1:10" ht="18.75">
      <c r="A492" s="74" t="s">
        <v>1067</v>
      </c>
      <c r="B492" s="20" t="s">
        <v>283</v>
      </c>
      <c r="C492" s="20" t="s">
        <v>181</v>
      </c>
      <c r="D492" s="20" t="s">
        <v>452</v>
      </c>
      <c r="E492" s="20" t="s">
        <v>177</v>
      </c>
      <c r="F492" s="20" t="s">
        <v>178</v>
      </c>
      <c r="G492" s="75">
        <v>45778</v>
      </c>
      <c r="H492" s="75">
        <v>46507</v>
      </c>
      <c r="I492" s="76" t="s">
        <v>179</v>
      </c>
      <c r="J492" s="77" t="s">
        <v>1099</v>
      </c>
    </row>
    <row r="493" spans="1:10" ht="18.75">
      <c r="A493" s="74" t="s">
        <v>1067</v>
      </c>
      <c r="B493" s="20" t="s">
        <v>283</v>
      </c>
      <c r="C493" s="20" t="s">
        <v>181</v>
      </c>
      <c r="D493" s="20" t="s">
        <v>1100</v>
      </c>
      <c r="E493" s="20" t="s">
        <v>177</v>
      </c>
      <c r="F493" s="20" t="s">
        <v>178</v>
      </c>
      <c r="G493" s="75">
        <v>45778</v>
      </c>
      <c r="H493" s="75">
        <v>46507</v>
      </c>
      <c r="I493" s="76" t="s">
        <v>179</v>
      </c>
      <c r="J493" s="77" t="s">
        <v>1101</v>
      </c>
    </row>
    <row r="494" spans="1:10" ht="18.75">
      <c r="A494" s="74" t="s">
        <v>1067</v>
      </c>
      <c r="B494" s="20" t="s">
        <v>293</v>
      </c>
      <c r="C494" s="20" t="s">
        <v>59</v>
      </c>
      <c r="D494" s="20" t="s">
        <v>723</v>
      </c>
      <c r="E494" s="20" t="s">
        <v>177</v>
      </c>
      <c r="F494" s="20" t="s">
        <v>185</v>
      </c>
      <c r="G494" s="75">
        <v>44835</v>
      </c>
      <c r="H494" s="75">
        <v>46660</v>
      </c>
      <c r="I494" s="76" t="s">
        <v>266</v>
      </c>
      <c r="J494" s="77" t="s">
        <v>1102</v>
      </c>
    </row>
    <row r="495" spans="1:10" ht="18.75">
      <c r="A495" s="74" t="s">
        <v>1067</v>
      </c>
      <c r="B495" s="20" t="s">
        <v>1103</v>
      </c>
      <c r="C495" s="20" t="s">
        <v>181</v>
      </c>
      <c r="D495" s="20" t="s">
        <v>1104</v>
      </c>
      <c r="E495" s="20" t="s">
        <v>177</v>
      </c>
      <c r="F495" s="20" t="s">
        <v>185</v>
      </c>
      <c r="G495" s="75">
        <v>45748</v>
      </c>
      <c r="H495" s="75">
        <v>47572</v>
      </c>
      <c r="I495" s="76" t="s">
        <v>197</v>
      </c>
      <c r="J495" s="77" t="s">
        <v>1105</v>
      </c>
    </row>
    <row r="496" spans="1:10" ht="18.75">
      <c r="A496" s="74" t="s">
        <v>1067</v>
      </c>
      <c r="B496" s="20" t="s">
        <v>1103</v>
      </c>
      <c r="C496" s="20" t="s">
        <v>181</v>
      </c>
      <c r="D496" s="20" t="s">
        <v>1106</v>
      </c>
      <c r="E496" s="20" t="s">
        <v>177</v>
      </c>
      <c r="F496" s="20" t="s">
        <v>185</v>
      </c>
      <c r="G496" s="75">
        <v>45717</v>
      </c>
      <c r="H496" s="75">
        <v>47542</v>
      </c>
      <c r="I496" s="76" t="s">
        <v>179</v>
      </c>
      <c r="J496" s="77" t="s">
        <v>1107</v>
      </c>
    </row>
    <row r="497" spans="1:10" ht="18.75">
      <c r="A497" s="74" t="s">
        <v>1067</v>
      </c>
      <c r="B497" s="20" t="s">
        <v>1103</v>
      </c>
      <c r="C497" s="20" t="s">
        <v>181</v>
      </c>
      <c r="D497" s="20" t="s">
        <v>1108</v>
      </c>
      <c r="E497" s="20" t="s">
        <v>177</v>
      </c>
      <c r="F497" s="20" t="s">
        <v>185</v>
      </c>
      <c r="G497" s="75">
        <v>45717</v>
      </c>
      <c r="H497" s="75">
        <v>47542</v>
      </c>
      <c r="I497" s="76" t="s">
        <v>179</v>
      </c>
      <c r="J497" s="77" t="s">
        <v>1109</v>
      </c>
    </row>
    <row r="498" spans="1:10" ht="18.75">
      <c r="A498" s="74" t="s">
        <v>1067</v>
      </c>
      <c r="B498" s="20" t="s">
        <v>222</v>
      </c>
      <c r="C498" s="20" t="s">
        <v>59</v>
      </c>
      <c r="D498" s="20" t="s">
        <v>1110</v>
      </c>
      <c r="E498" s="20" t="s">
        <v>177</v>
      </c>
      <c r="F498" s="20" t="s">
        <v>185</v>
      </c>
      <c r="G498" s="75">
        <v>45839</v>
      </c>
      <c r="H498" s="75">
        <v>47664</v>
      </c>
      <c r="I498" s="76" t="s">
        <v>224</v>
      </c>
      <c r="J498" s="77" t="s">
        <v>1111</v>
      </c>
    </row>
    <row r="499" spans="1:10" ht="18.75">
      <c r="A499" s="74" t="s">
        <v>1067</v>
      </c>
      <c r="B499" s="20" t="s">
        <v>222</v>
      </c>
      <c r="C499" s="20" t="s">
        <v>59</v>
      </c>
      <c r="D499" s="20" t="s">
        <v>1112</v>
      </c>
      <c r="E499" s="20" t="s">
        <v>177</v>
      </c>
      <c r="F499" s="20" t="s">
        <v>178</v>
      </c>
      <c r="G499" s="75">
        <v>45901</v>
      </c>
      <c r="H499" s="75">
        <v>46629</v>
      </c>
      <c r="I499" s="76" t="s">
        <v>224</v>
      </c>
      <c r="J499" s="77" t="s">
        <v>1113</v>
      </c>
    </row>
    <row r="500" spans="1:10" ht="18.75">
      <c r="A500" s="74" t="s">
        <v>1067</v>
      </c>
      <c r="B500" s="20" t="s">
        <v>222</v>
      </c>
      <c r="C500" s="20" t="s">
        <v>59</v>
      </c>
      <c r="D500" s="20" t="s">
        <v>1114</v>
      </c>
      <c r="E500" s="20" t="s">
        <v>177</v>
      </c>
      <c r="F500" s="20" t="s">
        <v>178</v>
      </c>
      <c r="G500" s="75">
        <v>45901</v>
      </c>
      <c r="H500" s="75">
        <v>46629</v>
      </c>
      <c r="I500" s="76" t="s">
        <v>224</v>
      </c>
      <c r="J500" s="77" t="s">
        <v>1115</v>
      </c>
    </row>
    <row r="501" spans="1:10" ht="18.75">
      <c r="A501" s="74" t="s">
        <v>1067</v>
      </c>
      <c r="B501" s="20" t="s">
        <v>222</v>
      </c>
      <c r="C501" s="20" t="s">
        <v>59</v>
      </c>
      <c r="D501" s="20" t="s">
        <v>1116</v>
      </c>
      <c r="E501" s="20" t="s">
        <v>177</v>
      </c>
      <c r="F501" s="20" t="s">
        <v>185</v>
      </c>
      <c r="G501" s="75">
        <v>45108</v>
      </c>
      <c r="H501" s="75">
        <v>46934</v>
      </c>
      <c r="I501" s="76" t="s">
        <v>224</v>
      </c>
      <c r="J501" s="77" t="s">
        <v>1117</v>
      </c>
    </row>
    <row r="502" spans="1:10" ht="18.75">
      <c r="A502" s="74" t="s">
        <v>1067</v>
      </c>
      <c r="B502" s="20" t="s">
        <v>222</v>
      </c>
      <c r="C502" s="20" t="s">
        <v>59</v>
      </c>
      <c r="D502" s="20" t="s">
        <v>1118</v>
      </c>
      <c r="E502" s="20" t="s">
        <v>177</v>
      </c>
      <c r="F502" s="20" t="s">
        <v>185</v>
      </c>
      <c r="G502" s="75">
        <v>45839</v>
      </c>
      <c r="H502" s="75">
        <v>47664</v>
      </c>
      <c r="I502" s="76" t="s">
        <v>224</v>
      </c>
      <c r="J502" s="77" t="s">
        <v>1119</v>
      </c>
    </row>
    <row r="503" spans="1:10" ht="18.75">
      <c r="A503" s="74" t="s">
        <v>1067</v>
      </c>
      <c r="B503" s="20" t="s">
        <v>222</v>
      </c>
      <c r="C503" s="20" t="s">
        <v>181</v>
      </c>
      <c r="D503" s="20" t="s">
        <v>1120</v>
      </c>
      <c r="E503" s="20" t="s">
        <v>177</v>
      </c>
      <c r="F503" s="20" t="s">
        <v>185</v>
      </c>
      <c r="G503" s="75">
        <v>45839</v>
      </c>
      <c r="H503" s="75">
        <v>47664</v>
      </c>
      <c r="I503" s="76" t="s">
        <v>224</v>
      </c>
      <c r="J503" s="77" t="s">
        <v>1121</v>
      </c>
    </row>
    <row r="504" spans="1:10" ht="18.75">
      <c r="A504" s="74" t="s">
        <v>1067</v>
      </c>
      <c r="B504" s="20" t="s">
        <v>222</v>
      </c>
      <c r="C504" s="20" t="s">
        <v>181</v>
      </c>
      <c r="D504" s="20" t="s">
        <v>1110</v>
      </c>
      <c r="E504" s="20" t="s">
        <v>177</v>
      </c>
      <c r="F504" s="20" t="s">
        <v>178</v>
      </c>
      <c r="G504" s="75">
        <v>45931</v>
      </c>
      <c r="H504" s="75">
        <v>46660</v>
      </c>
      <c r="I504" s="76" t="s">
        <v>224</v>
      </c>
      <c r="J504" s="77" t="s">
        <v>1122</v>
      </c>
    </row>
    <row r="505" spans="1:10" ht="18.75">
      <c r="A505" s="74" t="s">
        <v>1067</v>
      </c>
      <c r="B505" s="20" t="s">
        <v>222</v>
      </c>
      <c r="C505" s="20" t="s">
        <v>181</v>
      </c>
      <c r="D505" s="20" t="s">
        <v>1112</v>
      </c>
      <c r="E505" s="20" t="s">
        <v>177</v>
      </c>
      <c r="F505" s="20" t="s">
        <v>178</v>
      </c>
      <c r="G505" s="75">
        <v>45931</v>
      </c>
      <c r="H505" s="75">
        <v>46660</v>
      </c>
      <c r="I505" s="76" t="s">
        <v>224</v>
      </c>
      <c r="J505" s="77" t="s">
        <v>1123</v>
      </c>
    </row>
    <row r="506" spans="1:10" ht="18.75">
      <c r="A506" s="74" t="s">
        <v>1067</v>
      </c>
      <c r="B506" s="20" t="s">
        <v>222</v>
      </c>
      <c r="C506" s="20" t="s">
        <v>181</v>
      </c>
      <c r="D506" s="20" t="s">
        <v>1114</v>
      </c>
      <c r="E506" s="20" t="s">
        <v>177</v>
      </c>
      <c r="F506" s="20" t="s">
        <v>178</v>
      </c>
      <c r="G506" s="75">
        <v>45901</v>
      </c>
      <c r="H506" s="75">
        <v>46629</v>
      </c>
      <c r="I506" s="76" t="s">
        <v>224</v>
      </c>
      <c r="J506" s="77" t="s">
        <v>1124</v>
      </c>
    </row>
    <row r="507" spans="1:10" ht="18.75">
      <c r="A507" s="74" t="s">
        <v>1067</v>
      </c>
      <c r="B507" s="20" t="s">
        <v>222</v>
      </c>
      <c r="C507" s="20" t="s">
        <v>181</v>
      </c>
      <c r="D507" s="20" t="s">
        <v>1125</v>
      </c>
      <c r="E507" s="20" t="s">
        <v>177</v>
      </c>
      <c r="F507" s="20" t="s">
        <v>178</v>
      </c>
      <c r="G507" s="75">
        <v>45839</v>
      </c>
      <c r="H507" s="75">
        <v>46568</v>
      </c>
      <c r="I507" s="76" t="s">
        <v>224</v>
      </c>
      <c r="J507" s="77" t="s">
        <v>1126</v>
      </c>
    </row>
    <row r="508" spans="1:10" ht="18.75">
      <c r="A508" s="74" t="s">
        <v>1067</v>
      </c>
      <c r="B508" s="20" t="s">
        <v>222</v>
      </c>
      <c r="C508" s="20" t="s">
        <v>181</v>
      </c>
      <c r="D508" s="20" t="s">
        <v>1118</v>
      </c>
      <c r="E508" s="20" t="s">
        <v>177</v>
      </c>
      <c r="F508" s="20" t="s">
        <v>185</v>
      </c>
      <c r="G508" s="75">
        <v>45901</v>
      </c>
      <c r="H508" s="75">
        <v>47725</v>
      </c>
      <c r="I508" s="76" t="s">
        <v>224</v>
      </c>
      <c r="J508" s="77" t="s">
        <v>1127</v>
      </c>
    </row>
    <row r="509" spans="1:10" ht="18.75">
      <c r="A509" s="74" t="s">
        <v>1067</v>
      </c>
      <c r="B509" s="20" t="s">
        <v>222</v>
      </c>
      <c r="C509" s="20" t="s">
        <v>181</v>
      </c>
      <c r="D509" s="20" t="s">
        <v>1128</v>
      </c>
      <c r="E509" s="20" t="s">
        <v>177</v>
      </c>
      <c r="F509" s="20" t="s">
        <v>185</v>
      </c>
      <c r="G509" s="75">
        <v>45931</v>
      </c>
      <c r="H509" s="75">
        <v>47756</v>
      </c>
      <c r="I509" s="76" t="s">
        <v>224</v>
      </c>
      <c r="J509" s="77" t="s">
        <v>1129</v>
      </c>
    </row>
    <row r="510" spans="1:10" ht="18.75">
      <c r="A510" s="74" t="s">
        <v>1067</v>
      </c>
      <c r="B510" s="20" t="s">
        <v>222</v>
      </c>
      <c r="C510" s="20" t="s">
        <v>181</v>
      </c>
      <c r="D510" s="20" t="s">
        <v>1130</v>
      </c>
      <c r="E510" s="20" t="s">
        <v>177</v>
      </c>
      <c r="F510" s="20" t="s">
        <v>178</v>
      </c>
      <c r="G510" s="75">
        <v>45839</v>
      </c>
      <c r="H510" s="75">
        <v>46568</v>
      </c>
      <c r="I510" s="76" t="s">
        <v>224</v>
      </c>
      <c r="J510" s="77" t="s">
        <v>1131</v>
      </c>
    </row>
    <row r="511" spans="1:10" ht="18.75">
      <c r="A511" s="74" t="s">
        <v>1067</v>
      </c>
      <c r="B511" s="20" t="s">
        <v>1132</v>
      </c>
      <c r="C511" s="20" t="s">
        <v>193</v>
      </c>
      <c r="D511" s="20" t="s">
        <v>1133</v>
      </c>
      <c r="E511" s="20" t="s">
        <v>177</v>
      </c>
      <c r="F511" s="20" t="s">
        <v>185</v>
      </c>
      <c r="G511" s="75">
        <v>45717</v>
      </c>
      <c r="H511" s="75">
        <v>47542</v>
      </c>
      <c r="I511" s="76" t="s">
        <v>179</v>
      </c>
      <c r="J511" s="77" t="s">
        <v>1134</v>
      </c>
    </row>
    <row r="512" spans="1:10" ht="18.75">
      <c r="A512" s="74" t="s">
        <v>1067</v>
      </c>
      <c r="B512" s="20" t="s">
        <v>316</v>
      </c>
      <c r="C512" s="20" t="s">
        <v>59</v>
      </c>
      <c r="D512" s="20" t="s">
        <v>1135</v>
      </c>
      <c r="E512" s="20" t="s">
        <v>177</v>
      </c>
      <c r="F512" s="20" t="s">
        <v>185</v>
      </c>
      <c r="G512" s="75">
        <v>45658</v>
      </c>
      <c r="H512" s="75">
        <v>46873</v>
      </c>
      <c r="I512" s="76" t="s">
        <v>266</v>
      </c>
      <c r="J512" s="77" t="s">
        <v>1136</v>
      </c>
    </row>
    <row r="513" spans="1:10" ht="18.75">
      <c r="A513" s="74" t="s">
        <v>1067</v>
      </c>
      <c r="B513" s="20" t="s">
        <v>316</v>
      </c>
      <c r="C513" s="20" t="s">
        <v>59</v>
      </c>
      <c r="D513" s="20" t="s">
        <v>319</v>
      </c>
      <c r="E513" s="20" t="s">
        <v>177</v>
      </c>
      <c r="F513" s="20" t="s">
        <v>178</v>
      </c>
      <c r="G513" s="75">
        <v>45717</v>
      </c>
      <c r="H513" s="75">
        <v>46446</v>
      </c>
      <c r="I513" s="76" t="s">
        <v>266</v>
      </c>
      <c r="J513" s="77" t="s">
        <v>1137</v>
      </c>
    </row>
    <row r="514" spans="1:10" ht="18.75">
      <c r="A514" s="74" t="s">
        <v>1067</v>
      </c>
      <c r="B514" s="20" t="s">
        <v>316</v>
      </c>
      <c r="C514" s="20" t="s">
        <v>59</v>
      </c>
      <c r="D514" s="20" t="s">
        <v>1138</v>
      </c>
      <c r="E514" s="20" t="s">
        <v>177</v>
      </c>
      <c r="F514" s="20" t="s">
        <v>178</v>
      </c>
      <c r="G514" s="75">
        <v>45839</v>
      </c>
      <c r="H514" s="75">
        <v>46568</v>
      </c>
      <c r="I514" s="76" t="s">
        <v>266</v>
      </c>
      <c r="J514" s="77" t="s">
        <v>1139</v>
      </c>
    </row>
    <row r="515" spans="1:10" ht="18.75">
      <c r="A515" s="74" t="s">
        <v>1067</v>
      </c>
      <c r="B515" s="20" t="s">
        <v>316</v>
      </c>
      <c r="C515" s="20" t="s">
        <v>59</v>
      </c>
      <c r="D515" s="20" t="s">
        <v>321</v>
      </c>
      <c r="E515" s="20" t="s">
        <v>177</v>
      </c>
      <c r="F515" s="20" t="s">
        <v>178</v>
      </c>
      <c r="G515" s="75">
        <v>45717</v>
      </c>
      <c r="H515" s="75">
        <v>46446</v>
      </c>
      <c r="I515" s="76" t="s">
        <v>266</v>
      </c>
      <c r="J515" s="77" t="s">
        <v>1140</v>
      </c>
    </row>
    <row r="516" spans="1:10" ht="18.75">
      <c r="A516" s="74" t="s">
        <v>1067</v>
      </c>
      <c r="B516" s="20" t="s">
        <v>316</v>
      </c>
      <c r="C516" s="20" t="s">
        <v>59</v>
      </c>
      <c r="D516" s="20" t="s">
        <v>1043</v>
      </c>
      <c r="E516" s="20" t="s">
        <v>177</v>
      </c>
      <c r="F516" s="20" t="s">
        <v>178</v>
      </c>
      <c r="G516" s="75">
        <v>45839</v>
      </c>
      <c r="H516" s="75">
        <v>46568</v>
      </c>
      <c r="I516" s="76" t="s">
        <v>266</v>
      </c>
      <c r="J516" s="77" t="s">
        <v>1141</v>
      </c>
    </row>
    <row r="517" spans="1:10" ht="18.75">
      <c r="A517" s="74" t="s">
        <v>1067</v>
      </c>
      <c r="B517" s="20" t="s">
        <v>316</v>
      </c>
      <c r="C517" s="20" t="s">
        <v>59</v>
      </c>
      <c r="D517" s="20" t="s">
        <v>1142</v>
      </c>
      <c r="E517" s="20" t="s">
        <v>177</v>
      </c>
      <c r="F517" s="20" t="s">
        <v>185</v>
      </c>
      <c r="G517" s="75">
        <v>44440</v>
      </c>
      <c r="H517" s="75">
        <v>46996</v>
      </c>
      <c r="I517" s="76" t="s">
        <v>266</v>
      </c>
      <c r="J517" s="77" t="s">
        <v>1143</v>
      </c>
    </row>
    <row r="518" spans="1:10" ht="18.75">
      <c r="A518" s="74" t="s">
        <v>1067</v>
      </c>
      <c r="B518" s="20" t="s">
        <v>316</v>
      </c>
      <c r="C518" s="20" t="s">
        <v>59</v>
      </c>
      <c r="D518" s="20" t="s">
        <v>1144</v>
      </c>
      <c r="E518" s="20" t="s">
        <v>177</v>
      </c>
      <c r="F518" s="20" t="s">
        <v>185</v>
      </c>
      <c r="G518" s="75">
        <v>45566</v>
      </c>
      <c r="H518" s="75">
        <v>46873</v>
      </c>
      <c r="I518" s="76" t="s">
        <v>266</v>
      </c>
      <c r="J518" s="77" t="s">
        <v>1145</v>
      </c>
    </row>
    <row r="519" spans="1:10" ht="18.75">
      <c r="A519" s="74" t="s">
        <v>1067</v>
      </c>
      <c r="B519" s="20" t="s">
        <v>316</v>
      </c>
      <c r="C519" s="20" t="s">
        <v>59</v>
      </c>
      <c r="D519" s="20" t="s">
        <v>1146</v>
      </c>
      <c r="E519" s="20" t="s">
        <v>177</v>
      </c>
      <c r="F519" s="20" t="s">
        <v>178</v>
      </c>
      <c r="G519" s="75">
        <v>45839</v>
      </c>
      <c r="H519" s="75">
        <v>46568</v>
      </c>
      <c r="I519" s="76" t="s">
        <v>266</v>
      </c>
      <c r="J519" s="77" t="s">
        <v>1147</v>
      </c>
    </row>
    <row r="520" spans="1:10" ht="18.75">
      <c r="A520" s="74" t="s">
        <v>1067</v>
      </c>
      <c r="B520" s="20" t="s">
        <v>316</v>
      </c>
      <c r="C520" s="20" t="s">
        <v>59</v>
      </c>
      <c r="D520" s="20" t="s">
        <v>711</v>
      </c>
      <c r="E520" s="20" t="s">
        <v>177</v>
      </c>
      <c r="F520" s="20" t="s">
        <v>185</v>
      </c>
      <c r="G520" s="75">
        <v>45748</v>
      </c>
      <c r="H520" s="75">
        <v>46873</v>
      </c>
      <c r="I520" s="76" t="s">
        <v>266</v>
      </c>
      <c r="J520" s="77" t="s">
        <v>1148</v>
      </c>
    </row>
    <row r="521" spans="1:10" ht="18.75">
      <c r="A521" s="74" t="s">
        <v>1067</v>
      </c>
      <c r="B521" s="20" t="s">
        <v>316</v>
      </c>
      <c r="C521" s="20" t="s">
        <v>181</v>
      </c>
      <c r="D521" s="20" t="s">
        <v>321</v>
      </c>
      <c r="E521" s="20" t="s">
        <v>177</v>
      </c>
      <c r="F521" s="20" t="s">
        <v>178</v>
      </c>
      <c r="G521" s="75">
        <v>45931</v>
      </c>
      <c r="H521" s="75">
        <v>46660</v>
      </c>
      <c r="I521" s="76" t="s">
        <v>266</v>
      </c>
      <c r="J521" s="77" t="s">
        <v>1149</v>
      </c>
    </row>
    <row r="522" spans="1:10" ht="18.75">
      <c r="A522" s="74" t="s">
        <v>1067</v>
      </c>
      <c r="B522" s="20" t="s">
        <v>334</v>
      </c>
      <c r="C522" s="20" t="s">
        <v>59</v>
      </c>
      <c r="D522" s="20" t="s">
        <v>1150</v>
      </c>
      <c r="E522" s="20" t="s">
        <v>177</v>
      </c>
      <c r="F522" s="20" t="s">
        <v>185</v>
      </c>
      <c r="G522" s="75">
        <v>45839</v>
      </c>
      <c r="H522" s="75">
        <v>47664</v>
      </c>
      <c r="I522" s="76" t="s">
        <v>260</v>
      </c>
      <c r="J522" s="77" t="s">
        <v>1151</v>
      </c>
    </row>
    <row r="523" spans="1:10" ht="18.75">
      <c r="A523" s="74" t="s">
        <v>1067</v>
      </c>
      <c r="B523" s="20" t="s">
        <v>414</v>
      </c>
      <c r="C523" s="20" t="s">
        <v>59</v>
      </c>
      <c r="D523" s="20" t="s">
        <v>1152</v>
      </c>
      <c r="E523" s="20" t="s">
        <v>177</v>
      </c>
      <c r="F523" s="20" t="s">
        <v>185</v>
      </c>
      <c r="G523" s="75">
        <v>45296</v>
      </c>
      <c r="H523" s="75">
        <v>47238</v>
      </c>
      <c r="I523" s="76" t="s">
        <v>197</v>
      </c>
      <c r="J523" s="77" t="s">
        <v>1153</v>
      </c>
    </row>
    <row r="524" spans="1:10" ht="18.75">
      <c r="A524" s="74" t="s">
        <v>1067</v>
      </c>
      <c r="B524" s="20" t="s">
        <v>414</v>
      </c>
      <c r="C524" s="20" t="s">
        <v>59</v>
      </c>
      <c r="D524" s="20" t="s">
        <v>860</v>
      </c>
      <c r="E524" s="20" t="s">
        <v>177</v>
      </c>
      <c r="F524" s="20" t="s">
        <v>185</v>
      </c>
      <c r="G524" s="75">
        <v>44166</v>
      </c>
      <c r="H524" s="75">
        <v>46692</v>
      </c>
      <c r="I524" s="76" t="s">
        <v>197</v>
      </c>
      <c r="J524" s="77" t="s">
        <v>1154</v>
      </c>
    </row>
    <row r="525" spans="1:10" ht="18.75">
      <c r="A525" s="74" t="s">
        <v>1067</v>
      </c>
      <c r="B525" s="20" t="s">
        <v>414</v>
      </c>
      <c r="C525" s="20" t="s">
        <v>59</v>
      </c>
      <c r="D525" s="20" t="s">
        <v>647</v>
      </c>
      <c r="E525" s="20" t="s">
        <v>177</v>
      </c>
      <c r="F525" s="20" t="s">
        <v>185</v>
      </c>
      <c r="G525" s="75">
        <v>45108</v>
      </c>
      <c r="H525" s="75">
        <v>46934</v>
      </c>
      <c r="I525" s="76" t="s">
        <v>197</v>
      </c>
      <c r="J525" s="77" t="s">
        <v>1155</v>
      </c>
    </row>
    <row r="526" spans="1:10" ht="18.75">
      <c r="A526" s="74" t="s">
        <v>1067</v>
      </c>
      <c r="B526" s="20" t="s">
        <v>492</v>
      </c>
      <c r="C526" s="20" t="s">
        <v>59</v>
      </c>
      <c r="D526" s="20" t="s">
        <v>1156</v>
      </c>
      <c r="E526" s="20" t="s">
        <v>177</v>
      </c>
      <c r="F526" s="20" t="s">
        <v>185</v>
      </c>
      <c r="G526" s="75">
        <v>45748</v>
      </c>
      <c r="H526" s="75">
        <v>47572</v>
      </c>
      <c r="I526" s="76" t="s">
        <v>197</v>
      </c>
      <c r="J526" s="77" t="s">
        <v>1157</v>
      </c>
    </row>
    <row r="527" spans="1:10" ht="18.75">
      <c r="A527" s="74" t="s">
        <v>1067</v>
      </c>
      <c r="B527" s="20" t="s">
        <v>492</v>
      </c>
      <c r="C527" s="20" t="s">
        <v>59</v>
      </c>
      <c r="D527" s="20" t="s">
        <v>1158</v>
      </c>
      <c r="E527" s="20" t="s">
        <v>177</v>
      </c>
      <c r="F527" s="20" t="s">
        <v>185</v>
      </c>
      <c r="G527" s="75">
        <v>45748</v>
      </c>
      <c r="H527" s="75">
        <v>47572</v>
      </c>
      <c r="I527" s="76" t="s">
        <v>197</v>
      </c>
      <c r="J527" s="77" t="s">
        <v>1159</v>
      </c>
    </row>
    <row r="528" spans="1:10" ht="18.75">
      <c r="A528" s="74" t="s">
        <v>1067</v>
      </c>
      <c r="B528" s="20" t="s">
        <v>1160</v>
      </c>
      <c r="C528" s="20" t="s">
        <v>59</v>
      </c>
      <c r="D528" s="20" t="s">
        <v>1161</v>
      </c>
      <c r="E528" s="20" t="s">
        <v>177</v>
      </c>
      <c r="F528" s="20" t="s">
        <v>178</v>
      </c>
      <c r="G528" s="75">
        <v>45839</v>
      </c>
      <c r="H528" s="75">
        <v>46568</v>
      </c>
      <c r="I528" s="76" t="s">
        <v>224</v>
      </c>
      <c r="J528" s="77" t="s">
        <v>1162</v>
      </c>
    </row>
    <row r="529" spans="1:10" ht="18.75">
      <c r="A529" s="74" t="s">
        <v>1067</v>
      </c>
      <c r="B529" s="20" t="s">
        <v>1160</v>
      </c>
      <c r="C529" s="20" t="s">
        <v>59</v>
      </c>
      <c r="D529" s="20" t="s">
        <v>1163</v>
      </c>
      <c r="E529" s="20" t="s">
        <v>177</v>
      </c>
      <c r="F529" s="20" t="s">
        <v>185</v>
      </c>
      <c r="G529" s="75">
        <v>45901</v>
      </c>
      <c r="H529" s="75">
        <v>47725</v>
      </c>
      <c r="I529" s="76" t="s">
        <v>224</v>
      </c>
      <c r="J529" s="77" t="s">
        <v>1164</v>
      </c>
    </row>
    <row r="530" spans="1:10" ht="18.75">
      <c r="A530" s="74" t="s">
        <v>1067</v>
      </c>
      <c r="B530" s="20" t="s">
        <v>1160</v>
      </c>
      <c r="C530" s="20" t="s">
        <v>59</v>
      </c>
      <c r="D530" s="20" t="s">
        <v>1165</v>
      </c>
      <c r="E530" s="20" t="s">
        <v>177</v>
      </c>
      <c r="F530" s="20" t="s">
        <v>185</v>
      </c>
      <c r="G530" s="75">
        <v>45901</v>
      </c>
      <c r="H530" s="75">
        <v>47725</v>
      </c>
      <c r="I530" s="76" t="s">
        <v>224</v>
      </c>
      <c r="J530" s="77" t="s">
        <v>1166</v>
      </c>
    </row>
    <row r="531" spans="1:10" ht="18.75">
      <c r="A531" s="74" t="s">
        <v>1067</v>
      </c>
      <c r="B531" s="20" t="s">
        <v>458</v>
      </c>
      <c r="C531" s="20" t="s">
        <v>59</v>
      </c>
      <c r="D531" s="20" t="s">
        <v>1167</v>
      </c>
      <c r="E531" s="20" t="s">
        <v>177</v>
      </c>
      <c r="F531" s="20" t="s">
        <v>185</v>
      </c>
      <c r="G531" s="75">
        <v>45717</v>
      </c>
      <c r="H531" s="75">
        <v>47542</v>
      </c>
      <c r="I531" s="76" t="s">
        <v>260</v>
      </c>
      <c r="J531" s="77" t="s">
        <v>1168</v>
      </c>
    </row>
    <row r="532" spans="1:10" ht="18.75">
      <c r="A532" s="74" t="s">
        <v>1067</v>
      </c>
      <c r="B532" s="20" t="s">
        <v>458</v>
      </c>
      <c r="C532" s="20" t="s">
        <v>59</v>
      </c>
      <c r="D532" s="20" t="s">
        <v>259</v>
      </c>
      <c r="E532" s="20" t="s">
        <v>177</v>
      </c>
      <c r="F532" s="20" t="s">
        <v>178</v>
      </c>
      <c r="G532" s="75">
        <v>45839</v>
      </c>
      <c r="H532" s="75">
        <v>46568</v>
      </c>
      <c r="I532" s="76" t="s">
        <v>260</v>
      </c>
      <c r="J532" s="77" t="s">
        <v>1169</v>
      </c>
    </row>
    <row r="533" spans="1:10" ht="18.75">
      <c r="A533" s="74" t="s">
        <v>1067</v>
      </c>
      <c r="B533" s="20" t="s">
        <v>458</v>
      </c>
      <c r="C533" s="20" t="s">
        <v>59</v>
      </c>
      <c r="D533" s="20" t="s">
        <v>921</v>
      </c>
      <c r="E533" s="20" t="s">
        <v>177</v>
      </c>
      <c r="F533" s="20" t="s">
        <v>178</v>
      </c>
      <c r="G533" s="75">
        <v>45839</v>
      </c>
      <c r="H533" s="75">
        <v>46568</v>
      </c>
      <c r="I533" s="76" t="s">
        <v>260</v>
      </c>
      <c r="J533" s="77" t="s">
        <v>1170</v>
      </c>
    </row>
    <row r="534" spans="1:10" ht="18.75">
      <c r="A534" s="74" t="s">
        <v>1067</v>
      </c>
      <c r="B534" s="20" t="s">
        <v>1171</v>
      </c>
      <c r="C534" s="20" t="s">
        <v>59</v>
      </c>
      <c r="D534" s="20" t="s">
        <v>747</v>
      </c>
      <c r="E534" s="20" t="s">
        <v>177</v>
      </c>
      <c r="F534" s="20" t="s">
        <v>185</v>
      </c>
      <c r="G534" s="75">
        <v>43965</v>
      </c>
      <c r="H534" s="75">
        <v>46692</v>
      </c>
      <c r="I534" s="76" t="s">
        <v>197</v>
      </c>
      <c r="J534" s="77" t="s">
        <v>1172</v>
      </c>
    </row>
    <row r="535" spans="1:10" ht="18.75">
      <c r="A535" s="74" t="s">
        <v>1067</v>
      </c>
      <c r="B535" s="20" t="s">
        <v>1171</v>
      </c>
      <c r="C535" s="20" t="s">
        <v>181</v>
      </c>
      <c r="D535" s="20" t="s">
        <v>1173</v>
      </c>
      <c r="E535" s="20" t="s">
        <v>177</v>
      </c>
      <c r="F535" s="20" t="s">
        <v>178</v>
      </c>
      <c r="G535" s="75">
        <v>45748</v>
      </c>
      <c r="H535" s="75">
        <v>46476</v>
      </c>
      <c r="I535" s="76" t="s">
        <v>197</v>
      </c>
      <c r="J535" s="77" t="s">
        <v>1174</v>
      </c>
    </row>
    <row r="536" spans="1:10" ht="18.75">
      <c r="A536" s="74" t="s">
        <v>1067</v>
      </c>
      <c r="B536" s="20" t="s">
        <v>1171</v>
      </c>
      <c r="C536" s="20" t="s">
        <v>181</v>
      </c>
      <c r="D536" s="20" t="s">
        <v>1175</v>
      </c>
      <c r="E536" s="20" t="s">
        <v>177</v>
      </c>
      <c r="F536" s="20" t="s">
        <v>178</v>
      </c>
      <c r="G536" s="75">
        <v>45748</v>
      </c>
      <c r="H536" s="75">
        <v>46476</v>
      </c>
      <c r="I536" s="76" t="s">
        <v>197</v>
      </c>
      <c r="J536" s="77" t="s">
        <v>1176</v>
      </c>
    </row>
    <row r="537" spans="1:10" ht="18.75">
      <c r="A537" s="74" t="s">
        <v>1067</v>
      </c>
      <c r="B537" s="20" t="s">
        <v>1171</v>
      </c>
      <c r="C537" s="20" t="s">
        <v>181</v>
      </c>
      <c r="D537" s="20" t="s">
        <v>1177</v>
      </c>
      <c r="E537" s="20" t="s">
        <v>177</v>
      </c>
      <c r="F537" s="20" t="s">
        <v>178</v>
      </c>
      <c r="G537" s="75">
        <v>45748</v>
      </c>
      <c r="H537" s="75">
        <v>46476</v>
      </c>
      <c r="I537" s="76" t="s">
        <v>197</v>
      </c>
      <c r="J537" s="77" t="s">
        <v>1178</v>
      </c>
    </row>
    <row r="538" spans="1:10" ht="18.75">
      <c r="A538" s="74" t="s">
        <v>1179</v>
      </c>
      <c r="B538" s="20" t="s">
        <v>293</v>
      </c>
      <c r="C538" s="20" t="s">
        <v>59</v>
      </c>
      <c r="D538" s="20" t="s">
        <v>294</v>
      </c>
      <c r="E538" s="20" t="s">
        <v>1180</v>
      </c>
      <c r="F538" s="20" t="s">
        <v>185</v>
      </c>
      <c r="G538" s="75">
        <v>45931</v>
      </c>
      <c r="H538" s="75">
        <v>47756</v>
      </c>
      <c r="I538" s="76" t="s">
        <v>266</v>
      </c>
      <c r="J538" s="77" t="s">
        <v>1181</v>
      </c>
    </row>
    <row r="539" spans="1:10" ht="18.75">
      <c r="A539" s="74" t="s">
        <v>1179</v>
      </c>
      <c r="B539" s="20" t="s">
        <v>293</v>
      </c>
      <c r="C539" s="20" t="s">
        <v>59</v>
      </c>
      <c r="D539" s="20" t="s">
        <v>294</v>
      </c>
      <c r="E539" s="20" t="s">
        <v>1182</v>
      </c>
      <c r="F539" s="20" t="s">
        <v>185</v>
      </c>
      <c r="G539" s="75">
        <v>45839</v>
      </c>
      <c r="H539" s="75">
        <v>47664</v>
      </c>
      <c r="I539" s="76" t="s">
        <v>266</v>
      </c>
      <c r="J539" s="77" t="s">
        <v>1183</v>
      </c>
    </row>
    <row r="540" spans="1:10" ht="18.75">
      <c r="A540" s="74" t="s">
        <v>1179</v>
      </c>
      <c r="B540" s="20" t="s">
        <v>293</v>
      </c>
      <c r="C540" s="20" t="s">
        <v>59</v>
      </c>
      <c r="D540" s="20" t="s">
        <v>294</v>
      </c>
      <c r="E540" s="20" t="s">
        <v>1184</v>
      </c>
      <c r="F540" s="20" t="s">
        <v>185</v>
      </c>
      <c r="G540" s="75">
        <v>45931</v>
      </c>
      <c r="H540" s="75">
        <v>47756</v>
      </c>
      <c r="I540" s="76" t="s">
        <v>266</v>
      </c>
      <c r="J540" s="77" t="s">
        <v>1185</v>
      </c>
    </row>
    <row r="541" spans="1:10" ht="18.75">
      <c r="A541" s="74" t="s">
        <v>1179</v>
      </c>
      <c r="B541" s="20" t="s">
        <v>1186</v>
      </c>
      <c r="C541" s="20" t="s">
        <v>181</v>
      </c>
      <c r="D541" s="20" t="s">
        <v>1187</v>
      </c>
      <c r="E541" s="20" t="s">
        <v>1188</v>
      </c>
      <c r="F541" s="20" t="s">
        <v>185</v>
      </c>
      <c r="G541" s="75">
        <v>45597</v>
      </c>
      <c r="H541" s="75">
        <v>47421</v>
      </c>
      <c r="I541" s="76" t="s">
        <v>266</v>
      </c>
      <c r="J541" s="77" t="s">
        <v>1189</v>
      </c>
    </row>
    <row r="542" spans="1:10" ht="18.75">
      <c r="A542" s="74" t="s">
        <v>1179</v>
      </c>
      <c r="B542" s="20" t="s">
        <v>1190</v>
      </c>
      <c r="C542" s="20" t="s">
        <v>215</v>
      </c>
      <c r="D542" s="20" t="s">
        <v>1191</v>
      </c>
      <c r="E542" s="20" t="s">
        <v>1192</v>
      </c>
      <c r="F542" s="20" t="s">
        <v>178</v>
      </c>
      <c r="G542" s="75">
        <v>45778</v>
      </c>
      <c r="H542" s="75">
        <v>46507</v>
      </c>
      <c r="I542" s="76" t="s">
        <v>266</v>
      </c>
      <c r="J542" s="77" t="s">
        <v>1193</v>
      </c>
    </row>
    <row r="543" spans="1:10" ht="18.75">
      <c r="A543" s="74" t="s">
        <v>1179</v>
      </c>
      <c r="B543" s="20" t="s">
        <v>1194</v>
      </c>
      <c r="C543" s="20" t="s">
        <v>59</v>
      </c>
      <c r="D543" s="20" t="s">
        <v>820</v>
      </c>
      <c r="E543" s="20" t="s">
        <v>1192</v>
      </c>
      <c r="F543" s="20" t="s">
        <v>185</v>
      </c>
      <c r="G543" s="75">
        <v>45778</v>
      </c>
      <c r="H543" s="75">
        <v>47603</v>
      </c>
      <c r="I543" s="76" t="s">
        <v>266</v>
      </c>
      <c r="J543" s="77" t="s">
        <v>1195</v>
      </c>
    </row>
    <row r="544" spans="1:10" ht="18.75">
      <c r="A544" s="74" t="s">
        <v>1179</v>
      </c>
      <c r="B544" s="20" t="s">
        <v>1194</v>
      </c>
      <c r="C544" s="20" t="s">
        <v>215</v>
      </c>
      <c r="D544" s="20" t="s">
        <v>1196</v>
      </c>
      <c r="E544" s="20" t="s">
        <v>1192</v>
      </c>
      <c r="F544" s="20" t="s">
        <v>178</v>
      </c>
      <c r="G544" s="75">
        <v>45839</v>
      </c>
      <c r="H544" s="75">
        <v>46568</v>
      </c>
      <c r="I544" s="76" t="s">
        <v>266</v>
      </c>
      <c r="J544" s="77" t="s">
        <v>1197</v>
      </c>
    </row>
    <row r="545" spans="1:10" ht="18.75">
      <c r="A545" s="74" t="s">
        <v>1179</v>
      </c>
      <c r="B545" s="20" t="s">
        <v>1194</v>
      </c>
      <c r="C545" s="20" t="s">
        <v>181</v>
      </c>
      <c r="D545" s="20" t="s">
        <v>297</v>
      </c>
      <c r="E545" s="20" t="s">
        <v>1192</v>
      </c>
      <c r="F545" s="20" t="s">
        <v>178</v>
      </c>
      <c r="G545" s="75">
        <v>45778</v>
      </c>
      <c r="H545" s="75">
        <v>46507</v>
      </c>
      <c r="I545" s="76" t="s">
        <v>266</v>
      </c>
      <c r="J545" s="77" t="s">
        <v>1198</v>
      </c>
    </row>
    <row r="546" spans="1:10" ht="18.75">
      <c r="A546" s="74" t="s">
        <v>1179</v>
      </c>
      <c r="B546" s="20" t="s">
        <v>1194</v>
      </c>
      <c r="C546" s="20" t="s">
        <v>181</v>
      </c>
      <c r="D546" s="20" t="s">
        <v>1199</v>
      </c>
      <c r="E546" s="20" t="s">
        <v>1192</v>
      </c>
      <c r="F546" s="20" t="s">
        <v>185</v>
      </c>
      <c r="G546" s="75">
        <v>45778</v>
      </c>
      <c r="H546" s="75">
        <v>47603</v>
      </c>
      <c r="I546" s="76" t="s">
        <v>266</v>
      </c>
      <c r="J546" s="77" t="s">
        <v>1200</v>
      </c>
    </row>
    <row r="547" spans="1:10" ht="18.75">
      <c r="A547" s="74" t="s">
        <v>1179</v>
      </c>
      <c r="B547" s="20" t="s">
        <v>1194</v>
      </c>
      <c r="C547" s="20" t="s">
        <v>181</v>
      </c>
      <c r="D547" s="20" t="s">
        <v>1201</v>
      </c>
      <c r="E547" s="20" t="s">
        <v>1192</v>
      </c>
      <c r="F547" s="20" t="s">
        <v>178</v>
      </c>
      <c r="G547" s="75">
        <v>45778</v>
      </c>
      <c r="H547" s="75">
        <v>46507</v>
      </c>
      <c r="I547" s="76" t="s">
        <v>266</v>
      </c>
      <c r="J547" s="77" t="s">
        <v>1202</v>
      </c>
    </row>
    <row r="548" spans="1:10" ht="18.75">
      <c r="A548" s="74" t="s">
        <v>1179</v>
      </c>
      <c r="B548" s="20" t="s">
        <v>1194</v>
      </c>
      <c r="C548" s="20" t="s">
        <v>181</v>
      </c>
      <c r="D548" s="20" t="s">
        <v>820</v>
      </c>
      <c r="E548" s="20" t="s">
        <v>1192</v>
      </c>
      <c r="F548" s="20" t="s">
        <v>178</v>
      </c>
      <c r="G548" s="75">
        <v>45778</v>
      </c>
      <c r="H548" s="75">
        <v>46507</v>
      </c>
      <c r="I548" s="76" t="s">
        <v>266</v>
      </c>
      <c r="J548" s="77" t="s">
        <v>1203</v>
      </c>
    </row>
    <row r="549" spans="1:10" ht="18.75">
      <c r="A549" s="74" t="s">
        <v>1179</v>
      </c>
      <c r="B549" s="20" t="s">
        <v>1204</v>
      </c>
      <c r="C549" s="20" t="s">
        <v>181</v>
      </c>
      <c r="D549" s="20" t="s">
        <v>1205</v>
      </c>
      <c r="E549" s="20" t="s">
        <v>1192</v>
      </c>
      <c r="F549" s="20" t="s">
        <v>178</v>
      </c>
      <c r="G549" s="75">
        <v>45778</v>
      </c>
      <c r="H549" s="75">
        <v>46507</v>
      </c>
      <c r="I549" s="76" t="s">
        <v>266</v>
      </c>
      <c r="J549" s="77" t="s">
        <v>1206</v>
      </c>
    </row>
    <row r="550" spans="1:10" ht="18.75">
      <c r="A550" s="74" t="s">
        <v>1179</v>
      </c>
      <c r="B550" s="20" t="s">
        <v>1207</v>
      </c>
      <c r="C550" s="20" t="s">
        <v>59</v>
      </c>
      <c r="D550" s="20" t="s">
        <v>1208</v>
      </c>
      <c r="E550" s="20" t="s">
        <v>1209</v>
      </c>
      <c r="F550" s="20" t="s">
        <v>185</v>
      </c>
      <c r="G550" s="75">
        <v>44256</v>
      </c>
      <c r="H550" s="75">
        <v>46811</v>
      </c>
      <c r="I550" s="76" t="s">
        <v>266</v>
      </c>
      <c r="J550" s="77" t="s">
        <v>1210</v>
      </c>
    </row>
    <row r="551" spans="1:10" ht="18.75">
      <c r="A551" s="74" t="s">
        <v>1179</v>
      </c>
      <c r="B551" s="20" t="s">
        <v>316</v>
      </c>
      <c r="C551" s="20" t="s">
        <v>59</v>
      </c>
      <c r="D551" s="20" t="s">
        <v>1211</v>
      </c>
      <c r="E551" s="20" t="s">
        <v>177</v>
      </c>
      <c r="F551" s="20" t="s">
        <v>185</v>
      </c>
      <c r="G551" s="75">
        <v>45352</v>
      </c>
      <c r="H551" s="75">
        <v>46507</v>
      </c>
      <c r="I551" s="76" t="s">
        <v>266</v>
      </c>
      <c r="J551" s="77" t="s">
        <v>1212</v>
      </c>
    </row>
    <row r="552" spans="1:10" ht="18.75">
      <c r="A552" s="74" t="s">
        <v>1179</v>
      </c>
      <c r="B552" s="20" t="s">
        <v>316</v>
      </c>
      <c r="C552" s="20" t="s">
        <v>59</v>
      </c>
      <c r="D552" s="20" t="s">
        <v>1213</v>
      </c>
      <c r="E552" s="20" t="s">
        <v>1192</v>
      </c>
      <c r="F552" s="20" t="s">
        <v>178</v>
      </c>
      <c r="G552" s="75">
        <v>45839</v>
      </c>
      <c r="H552" s="75">
        <v>46568</v>
      </c>
      <c r="I552" s="76" t="s">
        <v>266</v>
      </c>
      <c r="J552" s="77" t="s">
        <v>1214</v>
      </c>
    </row>
    <row r="553" spans="1:10" ht="18.75">
      <c r="A553" s="74" t="s">
        <v>1179</v>
      </c>
      <c r="B553" s="20" t="s">
        <v>316</v>
      </c>
      <c r="C553" s="20" t="s">
        <v>59</v>
      </c>
      <c r="D553" s="20" t="s">
        <v>1213</v>
      </c>
      <c r="E553" s="20" t="s">
        <v>1188</v>
      </c>
      <c r="F553" s="20" t="s">
        <v>185</v>
      </c>
      <c r="G553" s="75">
        <v>45778</v>
      </c>
      <c r="H553" s="75">
        <v>47603</v>
      </c>
      <c r="I553" s="76" t="s">
        <v>266</v>
      </c>
      <c r="J553" s="77" t="s">
        <v>1215</v>
      </c>
    </row>
    <row r="554" spans="1:10" ht="18.75">
      <c r="A554" s="74" t="s">
        <v>1179</v>
      </c>
      <c r="B554" s="20" t="s">
        <v>316</v>
      </c>
      <c r="C554" s="20" t="s">
        <v>59</v>
      </c>
      <c r="D554" s="20" t="s">
        <v>1216</v>
      </c>
      <c r="E554" s="20" t="s">
        <v>1217</v>
      </c>
      <c r="F554" s="20" t="s">
        <v>178</v>
      </c>
      <c r="G554" s="75">
        <v>45778</v>
      </c>
      <c r="H554" s="75">
        <v>46507</v>
      </c>
      <c r="I554" s="76" t="s">
        <v>266</v>
      </c>
      <c r="J554" s="77" t="s">
        <v>1218</v>
      </c>
    </row>
    <row r="555" spans="1:10" ht="18.75">
      <c r="A555" s="74" t="s">
        <v>1179</v>
      </c>
      <c r="B555" s="20" t="s">
        <v>316</v>
      </c>
      <c r="C555" s="20" t="s">
        <v>59</v>
      </c>
      <c r="D555" s="20" t="s">
        <v>1216</v>
      </c>
      <c r="E555" s="20" t="s">
        <v>1192</v>
      </c>
      <c r="F555" s="20" t="s">
        <v>185</v>
      </c>
      <c r="G555" s="75">
        <v>45778</v>
      </c>
      <c r="H555" s="75">
        <v>47603</v>
      </c>
      <c r="I555" s="76" t="s">
        <v>266</v>
      </c>
      <c r="J555" s="77" t="s">
        <v>1219</v>
      </c>
    </row>
    <row r="556" spans="1:10" ht="18.75">
      <c r="A556" s="74" t="s">
        <v>1179</v>
      </c>
      <c r="B556" s="20" t="s">
        <v>316</v>
      </c>
      <c r="C556" s="20" t="s">
        <v>59</v>
      </c>
      <c r="D556" s="20" t="s">
        <v>1216</v>
      </c>
      <c r="E556" s="20" t="s">
        <v>1188</v>
      </c>
      <c r="F556" s="20" t="s">
        <v>178</v>
      </c>
      <c r="G556" s="75">
        <v>45839</v>
      </c>
      <c r="H556" s="75">
        <v>46568</v>
      </c>
      <c r="I556" s="76" t="s">
        <v>266</v>
      </c>
      <c r="J556" s="77" t="s">
        <v>1220</v>
      </c>
    </row>
    <row r="557" spans="1:10" ht="18.75">
      <c r="A557" s="74" t="s">
        <v>1179</v>
      </c>
      <c r="B557" s="20" t="s">
        <v>316</v>
      </c>
      <c r="C557" s="20" t="s">
        <v>59</v>
      </c>
      <c r="D557" s="20" t="s">
        <v>1221</v>
      </c>
      <c r="E557" s="20" t="s">
        <v>1192</v>
      </c>
      <c r="F557" s="20" t="s">
        <v>178</v>
      </c>
      <c r="G557" s="75">
        <v>45839</v>
      </c>
      <c r="H557" s="75">
        <v>46568</v>
      </c>
      <c r="I557" s="76" t="s">
        <v>266</v>
      </c>
      <c r="J557" s="77" t="s">
        <v>1222</v>
      </c>
    </row>
    <row r="558" spans="1:10" ht="18.75">
      <c r="A558" s="74" t="s">
        <v>1179</v>
      </c>
      <c r="B558" s="20" t="s">
        <v>1223</v>
      </c>
      <c r="C558" s="20" t="s">
        <v>59</v>
      </c>
      <c r="D558" s="20" t="s">
        <v>615</v>
      </c>
      <c r="E558" s="20" t="s">
        <v>1224</v>
      </c>
      <c r="F558" s="20" t="s">
        <v>185</v>
      </c>
      <c r="G558" s="75">
        <v>45597</v>
      </c>
      <c r="H558" s="75">
        <v>47421</v>
      </c>
      <c r="I558" s="76" t="s">
        <v>266</v>
      </c>
      <c r="J558" s="77" t="s">
        <v>1225</v>
      </c>
    </row>
    <row r="559" spans="1:10" ht="18.75">
      <c r="A559" s="74" t="s">
        <v>1179</v>
      </c>
      <c r="B559" s="20" t="s">
        <v>1223</v>
      </c>
      <c r="C559" s="20" t="s">
        <v>59</v>
      </c>
      <c r="D559" s="20" t="s">
        <v>929</v>
      </c>
      <c r="E559" s="20" t="s">
        <v>1224</v>
      </c>
      <c r="F559" s="20" t="s">
        <v>185</v>
      </c>
      <c r="G559" s="75">
        <v>45717</v>
      </c>
      <c r="H559" s="75">
        <v>47542</v>
      </c>
      <c r="I559" s="76" t="s">
        <v>266</v>
      </c>
      <c r="J559" s="77" t="s">
        <v>1226</v>
      </c>
    </row>
    <row r="560" spans="1:10" ht="18.75">
      <c r="A560" s="74" t="s">
        <v>1179</v>
      </c>
      <c r="B560" s="20" t="s">
        <v>1223</v>
      </c>
      <c r="C560" s="20" t="s">
        <v>59</v>
      </c>
      <c r="D560" s="20" t="s">
        <v>773</v>
      </c>
      <c r="E560" s="20" t="s">
        <v>1224</v>
      </c>
      <c r="F560" s="20" t="s">
        <v>178</v>
      </c>
      <c r="G560" s="75">
        <v>45717</v>
      </c>
      <c r="H560" s="75">
        <v>46446</v>
      </c>
      <c r="I560" s="76" t="s">
        <v>266</v>
      </c>
      <c r="J560" s="77" t="s">
        <v>1227</v>
      </c>
    </row>
    <row r="561" spans="1:10" ht="18.75">
      <c r="A561" s="74" t="s">
        <v>1179</v>
      </c>
      <c r="B561" s="20" t="s">
        <v>1228</v>
      </c>
      <c r="C561" s="20" t="s">
        <v>59</v>
      </c>
      <c r="D561" s="20" t="s">
        <v>929</v>
      </c>
      <c r="E561" s="20" t="s">
        <v>1192</v>
      </c>
      <c r="F561" s="20" t="s">
        <v>185</v>
      </c>
      <c r="G561" s="75">
        <v>45597</v>
      </c>
      <c r="H561" s="75">
        <v>47421</v>
      </c>
      <c r="I561" s="76" t="s">
        <v>266</v>
      </c>
      <c r="J561" s="77" t="s">
        <v>1229</v>
      </c>
    </row>
    <row r="562" spans="1:10" ht="18.75">
      <c r="A562" s="74" t="s">
        <v>1179</v>
      </c>
      <c r="B562" s="20" t="s">
        <v>1228</v>
      </c>
      <c r="C562" s="20" t="s">
        <v>59</v>
      </c>
      <c r="D562" s="20" t="s">
        <v>1138</v>
      </c>
      <c r="E562" s="20" t="s">
        <v>1192</v>
      </c>
      <c r="F562" s="20" t="s">
        <v>178</v>
      </c>
      <c r="G562" s="75">
        <v>45778</v>
      </c>
      <c r="H562" s="75">
        <v>46507</v>
      </c>
      <c r="I562" s="76" t="s">
        <v>266</v>
      </c>
      <c r="J562" s="77" t="s">
        <v>1230</v>
      </c>
    </row>
    <row r="563" spans="1:10" ht="18.75">
      <c r="A563" s="74" t="s">
        <v>1179</v>
      </c>
      <c r="B563" s="20" t="s">
        <v>1228</v>
      </c>
      <c r="C563" s="20" t="s">
        <v>59</v>
      </c>
      <c r="D563" s="20" t="s">
        <v>1231</v>
      </c>
      <c r="E563" s="20" t="s">
        <v>1192</v>
      </c>
      <c r="F563" s="20" t="s">
        <v>178</v>
      </c>
      <c r="G563" s="75">
        <v>45778</v>
      </c>
      <c r="H563" s="75">
        <v>46507</v>
      </c>
      <c r="I563" s="76" t="s">
        <v>266</v>
      </c>
      <c r="J563" s="77" t="s">
        <v>1232</v>
      </c>
    </row>
    <row r="564" spans="1:10" ht="18.75">
      <c r="A564" s="74" t="s">
        <v>1179</v>
      </c>
      <c r="B564" s="20" t="s">
        <v>1233</v>
      </c>
      <c r="C564" s="20" t="s">
        <v>59</v>
      </c>
      <c r="D564" s="20" t="s">
        <v>615</v>
      </c>
      <c r="E564" s="20" t="s">
        <v>1188</v>
      </c>
      <c r="F564" s="20" t="s">
        <v>185</v>
      </c>
      <c r="G564" s="75">
        <v>45597</v>
      </c>
      <c r="H564" s="75">
        <v>47421</v>
      </c>
      <c r="I564" s="76" t="s">
        <v>266</v>
      </c>
      <c r="J564" s="77" t="s">
        <v>1234</v>
      </c>
    </row>
    <row r="565" spans="1:10" ht="18.75">
      <c r="A565" s="74" t="s">
        <v>1179</v>
      </c>
      <c r="B565" s="20" t="s">
        <v>1233</v>
      </c>
      <c r="C565" s="20" t="s">
        <v>59</v>
      </c>
      <c r="D565" s="20" t="s">
        <v>929</v>
      </c>
      <c r="E565" s="20" t="s">
        <v>1188</v>
      </c>
      <c r="F565" s="20" t="s">
        <v>185</v>
      </c>
      <c r="G565" s="75">
        <v>45778</v>
      </c>
      <c r="H565" s="75">
        <v>47603</v>
      </c>
      <c r="I565" s="76" t="s">
        <v>266</v>
      </c>
      <c r="J565" s="77" t="s">
        <v>1235</v>
      </c>
    </row>
    <row r="566" spans="1:10" ht="18.75">
      <c r="A566" s="74" t="s">
        <v>1179</v>
      </c>
      <c r="B566" s="20" t="s">
        <v>1233</v>
      </c>
      <c r="C566" s="20" t="s">
        <v>59</v>
      </c>
      <c r="D566" s="20" t="s">
        <v>1138</v>
      </c>
      <c r="E566" s="20" t="s">
        <v>1188</v>
      </c>
      <c r="F566" s="20" t="s">
        <v>178</v>
      </c>
      <c r="G566" s="75">
        <v>45717</v>
      </c>
      <c r="H566" s="75">
        <v>46446</v>
      </c>
      <c r="I566" s="76" t="s">
        <v>266</v>
      </c>
      <c r="J566" s="77" t="s">
        <v>1236</v>
      </c>
    </row>
    <row r="567" spans="1:10" ht="18.75">
      <c r="A567" s="74" t="s">
        <v>1179</v>
      </c>
      <c r="B567" s="20" t="s">
        <v>1233</v>
      </c>
      <c r="C567" s="20" t="s">
        <v>59</v>
      </c>
      <c r="D567" s="20" t="s">
        <v>327</v>
      </c>
      <c r="E567" s="20" t="s">
        <v>1188</v>
      </c>
      <c r="F567" s="20" t="s">
        <v>178</v>
      </c>
      <c r="G567" s="75">
        <v>45778</v>
      </c>
      <c r="H567" s="75">
        <v>46507</v>
      </c>
      <c r="I567" s="76" t="s">
        <v>266</v>
      </c>
      <c r="J567" s="77" t="s">
        <v>1237</v>
      </c>
    </row>
    <row r="568" spans="1:10" ht="18.75">
      <c r="A568" s="74" t="s">
        <v>1179</v>
      </c>
      <c r="B568" s="20" t="s">
        <v>1233</v>
      </c>
      <c r="C568" s="20" t="s">
        <v>59</v>
      </c>
      <c r="D568" s="20" t="s">
        <v>773</v>
      </c>
      <c r="E568" s="20" t="s">
        <v>1188</v>
      </c>
      <c r="F568" s="20" t="s">
        <v>178</v>
      </c>
      <c r="G568" s="75">
        <v>45778</v>
      </c>
      <c r="H568" s="75">
        <v>46507</v>
      </c>
      <c r="I568" s="76" t="s">
        <v>266</v>
      </c>
      <c r="J568" s="77" t="s">
        <v>1238</v>
      </c>
    </row>
    <row r="569" spans="1:10" ht="18.75">
      <c r="A569" s="74" t="s">
        <v>1179</v>
      </c>
      <c r="B569" s="20" t="s">
        <v>1239</v>
      </c>
      <c r="C569" s="20" t="s">
        <v>59</v>
      </c>
      <c r="D569" s="20" t="s">
        <v>655</v>
      </c>
      <c r="E569" s="20" t="s">
        <v>1192</v>
      </c>
      <c r="F569" s="20" t="s">
        <v>185</v>
      </c>
      <c r="G569" s="75">
        <v>43952</v>
      </c>
      <c r="H569" s="75">
        <v>46478</v>
      </c>
      <c r="I569" s="76" t="s">
        <v>266</v>
      </c>
      <c r="J569" s="77" t="s">
        <v>1240</v>
      </c>
    </row>
    <row r="570" spans="1:10" ht="18.75">
      <c r="A570" s="74" t="s">
        <v>1241</v>
      </c>
      <c r="B570" s="20" t="s">
        <v>1242</v>
      </c>
      <c r="C570" s="20" t="s">
        <v>59</v>
      </c>
      <c r="D570" s="20" t="s">
        <v>1243</v>
      </c>
      <c r="E570" s="20" t="s">
        <v>177</v>
      </c>
      <c r="F570" s="20" t="s">
        <v>185</v>
      </c>
      <c r="G570" s="75">
        <v>45597</v>
      </c>
      <c r="H570" s="75">
        <v>47421</v>
      </c>
      <c r="I570" s="76" t="s">
        <v>197</v>
      </c>
      <c r="J570" s="77" t="s">
        <v>1244</v>
      </c>
    </row>
    <row r="571" spans="1:10" ht="18.75">
      <c r="A571" s="74" t="s">
        <v>1241</v>
      </c>
      <c r="B571" s="20" t="s">
        <v>1242</v>
      </c>
      <c r="C571" s="20" t="s">
        <v>59</v>
      </c>
      <c r="D571" s="20" t="s">
        <v>1245</v>
      </c>
      <c r="E571" s="20" t="s">
        <v>177</v>
      </c>
      <c r="F571" s="20" t="s">
        <v>185</v>
      </c>
      <c r="G571" s="75">
        <v>45597</v>
      </c>
      <c r="H571" s="75">
        <v>47421</v>
      </c>
      <c r="I571" s="76" t="s">
        <v>197</v>
      </c>
      <c r="J571" s="77" t="s">
        <v>1246</v>
      </c>
    </row>
    <row r="572" spans="1:10" ht="18.75">
      <c r="A572" s="74" t="s">
        <v>1241</v>
      </c>
      <c r="B572" s="20" t="s">
        <v>1242</v>
      </c>
      <c r="C572" s="20" t="s">
        <v>59</v>
      </c>
      <c r="D572" s="20" t="s">
        <v>369</v>
      </c>
      <c r="E572" s="20" t="s">
        <v>177</v>
      </c>
      <c r="F572" s="20" t="s">
        <v>185</v>
      </c>
      <c r="G572" s="75">
        <v>45658</v>
      </c>
      <c r="H572" s="75">
        <v>47482</v>
      </c>
      <c r="I572" s="76" t="s">
        <v>197</v>
      </c>
      <c r="J572" s="77" t="s">
        <v>1247</v>
      </c>
    </row>
    <row r="573" spans="1:10" ht="18.75">
      <c r="A573" s="74" t="s">
        <v>1241</v>
      </c>
      <c r="B573" s="20" t="s">
        <v>1242</v>
      </c>
      <c r="C573" s="20" t="s">
        <v>181</v>
      </c>
      <c r="D573" s="20" t="s">
        <v>1248</v>
      </c>
      <c r="E573" s="20" t="s">
        <v>177</v>
      </c>
      <c r="F573" s="20" t="s">
        <v>178</v>
      </c>
      <c r="G573" s="75">
        <v>45748</v>
      </c>
      <c r="H573" s="75">
        <v>46476</v>
      </c>
      <c r="I573" s="76" t="s">
        <v>197</v>
      </c>
      <c r="J573" s="77" t="s">
        <v>1249</v>
      </c>
    </row>
    <row r="574" spans="1:10" ht="18.75">
      <c r="A574" s="74" t="s">
        <v>1241</v>
      </c>
      <c r="B574" s="20" t="s">
        <v>1250</v>
      </c>
      <c r="C574" s="20" t="s">
        <v>59</v>
      </c>
      <c r="D574" s="20" t="s">
        <v>1251</v>
      </c>
      <c r="E574" s="20" t="s">
        <v>177</v>
      </c>
      <c r="F574" s="20" t="s">
        <v>185</v>
      </c>
      <c r="G574" s="75">
        <v>44317</v>
      </c>
      <c r="H574" s="75">
        <v>46873</v>
      </c>
      <c r="I574" s="76" t="s">
        <v>260</v>
      </c>
      <c r="J574" s="77" t="s">
        <v>1252</v>
      </c>
    </row>
    <row r="575" spans="1:10" ht="18.75">
      <c r="A575" s="74" t="s">
        <v>1241</v>
      </c>
      <c r="B575" s="20" t="s">
        <v>796</v>
      </c>
      <c r="C575" s="20" t="s">
        <v>59</v>
      </c>
      <c r="D575" s="20" t="s">
        <v>1253</v>
      </c>
      <c r="E575" s="20" t="s">
        <v>177</v>
      </c>
      <c r="F575" s="20" t="s">
        <v>178</v>
      </c>
      <c r="G575" s="75">
        <v>45748</v>
      </c>
      <c r="H575" s="75">
        <v>46476</v>
      </c>
      <c r="I575" s="76" t="s">
        <v>197</v>
      </c>
      <c r="J575" s="77" t="s">
        <v>1254</v>
      </c>
    </row>
    <row r="576" spans="1:10" ht="18.75">
      <c r="A576" s="74" t="s">
        <v>1241</v>
      </c>
      <c r="B576" s="20" t="s">
        <v>796</v>
      </c>
      <c r="C576" s="20" t="s">
        <v>59</v>
      </c>
      <c r="D576" s="20" t="s">
        <v>494</v>
      </c>
      <c r="E576" s="20" t="s">
        <v>177</v>
      </c>
      <c r="F576" s="20" t="s">
        <v>178</v>
      </c>
      <c r="G576" s="75">
        <v>45748</v>
      </c>
      <c r="H576" s="75">
        <v>46476</v>
      </c>
      <c r="I576" s="76" t="s">
        <v>197</v>
      </c>
      <c r="J576" s="77" t="s">
        <v>1255</v>
      </c>
    </row>
    <row r="577" spans="1:10" ht="18.75">
      <c r="A577" s="74" t="s">
        <v>1241</v>
      </c>
      <c r="B577" s="20" t="s">
        <v>796</v>
      </c>
      <c r="C577" s="20" t="s">
        <v>59</v>
      </c>
      <c r="D577" s="20" t="s">
        <v>358</v>
      </c>
      <c r="E577" s="20" t="s">
        <v>177</v>
      </c>
      <c r="F577" s="20" t="s">
        <v>185</v>
      </c>
      <c r="G577" s="75">
        <v>45597</v>
      </c>
      <c r="H577" s="75">
        <v>47421</v>
      </c>
      <c r="I577" s="76" t="s">
        <v>197</v>
      </c>
      <c r="J577" s="77" t="s">
        <v>1256</v>
      </c>
    </row>
    <row r="578" spans="1:10" ht="18.75">
      <c r="A578" s="74" t="s">
        <v>1241</v>
      </c>
      <c r="B578" s="20" t="s">
        <v>796</v>
      </c>
      <c r="C578" s="20" t="s">
        <v>59</v>
      </c>
      <c r="D578" s="20" t="s">
        <v>503</v>
      </c>
      <c r="E578" s="20" t="s">
        <v>177</v>
      </c>
      <c r="F578" s="20" t="s">
        <v>185</v>
      </c>
      <c r="G578" s="75">
        <v>45597</v>
      </c>
      <c r="H578" s="75">
        <v>47421</v>
      </c>
      <c r="I578" s="76" t="s">
        <v>197</v>
      </c>
      <c r="J578" s="77" t="s">
        <v>1257</v>
      </c>
    </row>
    <row r="579" spans="1:10" ht="18.75">
      <c r="A579" s="74" t="s">
        <v>1241</v>
      </c>
      <c r="B579" s="20" t="s">
        <v>1258</v>
      </c>
      <c r="C579" s="20" t="s">
        <v>59</v>
      </c>
      <c r="D579" s="20" t="s">
        <v>494</v>
      </c>
      <c r="E579" s="20" t="s">
        <v>1259</v>
      </c>
      <c r="F579" s="20" t="s">
        <v>178</v>
      </c>
      <c r="G579" s="75">
        <v>45839</v>
      </c>
      <c r="H579" s="75">
        <v>46568</v>
      </c>
      <c r="I579" s="76" t="s">
        <v>197</v>
      </c>
      <c r="J579" s="77" t="s">
        <v>1260</v>
      </c>
    </row>
    <row r="580" spans="1:10" ht="18.75">
      <c r="A580" s="74" t="s">
        <v>1241</v>
      </c>
      <c r="B580" s="20" t="s">
        <v>1258</v>
      </c>
      <c r="C580" s="20" t="s">
        <v>59</v>
      </c>
      <c r="D580" s="20" t="s">
        <v>496</v>
      </c>
      <c r="E580" s="20" t="s">
        <v>1259</v>
      </c>
      <c r="F580" s="20" t="s">
        <v>178</v>
      </c>
      <c r="G580" s="75">
        <v>45839</v>
      </c>
      <c r="H580" s="75">
        <v>46568</v>
      </c>
      <c r="I580" s="76" t="s">
        <v>197</v>
      </c>
      <c r="J580" s="77" t="s">
        <v>1261</v>
      </c>
    </row>
    <row r="581" spans="1:10" ht="18.75">
      <c r="A581" s="74" t="s">
        <v>1241</v>
      </c>
      <c r="B581" s="20" t="s">
        <v>1258</v>
      </c>
      <c r="C581" s="20" t="s">
        <v>59</v>
      </c>
      <c r="D581" s="20" t="s">
        <v>358</v>
      </c>
      <c r="E581" s="20" t="s">
        <v>1259</v>
      </c>
      <c r="F581" s="20" t="s">
        <v>178</v>
      </c>
      <c r="G581" s="75">
        <v>45839</v>
      </c>
      <c r="H581" s="75">
        <v>46568</v>
      </c>
      <c r="I581" s="76" t="s">
        <v>197</v>
      </c>
      <c r="J581" s="77" t="s">
        <v>1262</v>
      </c>
    </row>
    <row r="582" spans="1:10" ht="18.75">
      <c r="A582" s="74" t="s">
        <v>1241</v>
      </c>
      <c r="B582" s="20" t="s">
        <v>1258</v>
      </c>
      <c r="C582" s="20" t="s">
        <v>59</v>
      </c>
      <c r="D582" s="20" t="s">
        <v>567</v>
      </c>
      <c r="E582" s="20" t="s">
        <v>1259</v>
      </c>
      <c r="F582" s="20" t="s">
        <v>178</v>
      </c>
      <c r="G582" s="75">
        <v>45839</v>
      </c>
      <c r="H582" s="75">
        <v>46568</v>
      </c>
      <c r="I582" s="76" t="s">
        <v>197</v>
      </c>
      <c r="J582" s="77" t="s">
        <v>1263</v>
      </c>
    </row>
    <row r="583" spans="1:10" ht="18.75">
      <c r="A583" s="74" t="s">
        <v>1241</v>
      </c>
      <c r="B583" s="20" t="s">
        <v>1258</v>
      </c>
      <c r="C583" s="20" t="s">
        <v>59</v>
      </c>
      <c r="D583" s="20" t="s">
        <v>503</v>
      </c>
      <c r="E583" s="20" t="s">
        <v>1259</v>
      </c>
      <c r="F583" s="20" t="s">
        <v>178</v>
      </c>
      <c r="G583" s="75">
        <v>45839</v>
      </c>
      <c r="H583" s="75">
        <v>46568</v>
      </c>
      <c r="I583" s="76" t="s">
        <v>197</v>
      </c>
      <c r="J583" s="77" t="s">
        <v>1264</v>
      </c>
    </row>
    <row r="584" spans="1:10" ht="18.75">
      <c r="A584" s="74" t="s">
        <v>1241</v>
      </c>
      <c r="B584" s="20" t="s">
        <v>666</v>
      </c>
      <c r="C584" s="20" t="s">
        <v>59</v>
      </c>
      <c r="D584" s="20" t="s">
        <v>1265</v>
      </c>
      <c r="E584" s="20" t="s">
        <v>177</v>
      </c>
      <c r="F584" s="20" t="s">
        <v>178</v>
      </c>
      <c r="G584" s="75">
        <v>45717</v>
      </c>
      <c r="H584" s="75">
        <v>46446</v>
      </c>
      <c r="I584" s="76" t="s">
        <v>179</v>
      </c>
      <c r="J584" s="77" t="s">
        <v>1266</v>
      </c>
    </row>
    <row r="585" spans="1:10" ht="18.75">
      <c r="A585" s="74" t="s">
        <v>1241</v>
      </c>
      <c r="B585" s="20" t="s">
        <v>666</v>
      </c>
      <c r="C585" s="20" t="s">
        <v>59</v>
      </c>
      <c r="D585" s="20" t="s">
        <v>841</v>
      </c>
      <c r="E585" s="20" t="s">
        <v>177</v>
      </c>
      <c r="F585" s="20" t="s">
        <v>178</v>
      </c>
      <c r="G585" s="75">
        <v>45717</v>
      </c>
      <c r="H585" s="75">
        <v>46446</v>
      </c>
      <c r="I585" s="76" t="s">
        <v>179</v>
      </c>
      <c r="J585" s="77" t="s">
        <v>1267</v>
      </c>
    </row>
    <row r="586" spans="1:10" ht="18.75">
      <c r="A586" s="74" t="s">
        <v>1241</v>
      </c>
      <c r="B586" s="20" t="s">
        <v>666</v>
      </c>
      <c r="C586" s="20" t="s">
        <v>59</v>
      </c>
      <c r="D586" s="20" t="s">
        <v>1268</v>
      </c>
      <c r="E586" s="20" t="s">
        <v>177</v>
      </c>
      <c r="F586" s="20" t="s">
        <v>178</v>
      </c>
      <c r="G586" s="75">
        <v>45901</v>
      </c>
      <c r="H586" s="75">
        <v>46629</v>
      </c>
      <c r="I586" s="76" t="s">
        <v>197</v>
      </c>
      <c r="J586" s="77" t="s">
        <v>1269</v>
      </c>
    </row>
    <row r="587" spans="1:10" ht="18.75">
      <c r="A587" s="74" t="s">
        <v>1241</v>
      </c>
      <c r="B587" s="20" t="s">
        <v>666</v>
      </c>
      <c r="C587" s="20" t="s">
        <v>59</v>
      </c>
      <c r="D587" s="20" t="s">
        <v>409</v>
      </c>
      <c r="E587" s="20" t="s">
        <v>177</v>
      </c>
      <c r="F587" s="20" t="s">
        <v>185</v>
      </c>
      <c r="G587" s="75">
        <v>45658</v>
      </c>
      <c r="H587" s="75">
        <v>47482</v>
      </c>
      <c r="I587" s="76" t="s">
        <v>197</v>
      </c>
      <c r="J587" s="77" t="s">
        <v>1270</v>
      </c>
    </row>
    <row r="588" spans="1:10" ht="18.75">
      <c r="A588" s="74" t="s">
        <v>1241</v>
      </c>
      <c r="B588" s="20" t="s">
        <v>283</v>
      </c>
      <c r="C588" s="20" t="s">
        <v>181</v>
      </c>
      <c r="D588" s="20" t="s">
        <v>196</v>
      </c>
      <c r="E588" s="20" t="s">
        <v>177</v>
      </c>
      <c r="F588" s="20" t="s">
        <v>185</v>
      </c>
      <c r="G588" s="75">
        <v>45597</v>
      </c>
      <c r="H588" s="75">
        <v>47421</v>
      </c>
      <c r="I588" s="76" t="s">
        <v>197</v>
      </c>
      <c r="J588" s="77" t="s">
        <v>1271</v>
      </c>
    </row>
    <row r="589" spans="1:10" ht="18.75">
      <c r="A589" s="74" t="s">
        <v>1241</v>
      </c>
      <c r="B589" s="20" t="s">
        <v>293</v>
      </c>
      <c r="C589" s="20" t="s">
        <v>181</v>
      </c>
      <c r="D589" s="20" t="s">
        <v>723</v>
      </c>
      <c r="E589" s="20" t="s">
        <v>177</v>
      </c>
      <c r="F589" s="20" t="s">
        <v>178</v>
      </c>
      <c r="G589" s="75">
        <v>45809</v>
      </c>
      <c r="H589" s="75">
        <v>46537</v>
      </c>
      <c r="I589" s="76" t="s">
        <v>266</v>
      </c>
      <c r="J589" s="77" t="s">
        <v>1272</v>
      </c>
    </row>
    <row r="590" spans="1:10" ht="18.75">
      <c r="A590" s="74" t="s">
        <v>1241</v>
      </c>
      <c r="B590" s="20" t="s">
        <v>757</v>
      </c>
      <c r="C590" s="20" t="s">
        <v>193</v>
      </c>
      <c r="D590" s="20" t="s">
        <v>759</v>
      </c>
      <c r="E590" s="20" t="s">
        <v>177</v>
      </c>
      <c r="F590" s="20" t="s">
        <v>185</v>
      </c>
      <c r="G590" s="75">
        <v>45717</v>
      </c>
      <c r="H590" s="75">
        <v>47542</v>
      </c>
      <c r="I590" s="76" t="s">
        <v>260</v>
      </c>
      <c r="J590" s="77" t="s">
        <v>1273</v>
      </c>
    </row>
    <row r="591" spans="1:10" ht="18.75">
      <c r="A591" s="74" t="s">
        <v>1241</v>
      </c>
      <c r="B591" s="20" t="s">
        <v>757</v>
      </c>
      <c r="C591" s="20" t="s">
        <v>181</v>
      </c>
      <c r="D591" s="20" t="s">
        <v>262</v>
      </c>
      <c r="E591" s="20" t="s">
        <v>177</v>
      </c>
      <c r="F591" s="20" t="s">
        <v>185</v>
      </c>
      <c r="G591" s="75">
        <v>45505</v>
      </c>
      <c r="H591" s="75">
        <v>47329</v>
      </c>
      <c r="I591" s="76" t="s">
        <v>260</v>
      </c>
      <c r="J591" s="77" t="s">
        <v>1274</v>
      </c>
    </row>
    <row r="592" spans="1:10" ht="18.75">
      <c r="A592" s="74" t="s">
        <v>1241</v>
      </c>
      <c r="B592" s="20" t="s">
        <v>757</v>
      </c>
      <c r="C592" s="20" t="s">
        <v>181</v>
      </c>
      <c r="D592" s="20" t="s">
        <v>259</v>
      </c>
      <c r="E592" s="20" t="s">
        <v>177</v>
      </c>
      <c r="F592" s="20" t="s">
        <v>185</v>
      </c>
      <c r="G592" s="75">
        <v>45717</v>
      </c>
      <c r="H592" s="75">
        <v>47542</v>
      </c>
      <c r="I592" s="76" t="s">
        <v>260</v>
      </c>
      <c r="J592" s="77" t="s">
        <v>1275</v>
      </c>
    </row>
    <row r="593" spans="1:10" ht="18.75">
      <c r="A593" s="74" t="s">
        <v>1241</v>
      </c>
      <c r="B593" s="20" t="s">
        <v>757</v>
      </c>
      <c r="C593" s="20" t="s">
        <v>181</v>
      </c>
      <c r="D593" s="20" t="s">
        <v>759</v>
      </c>
      <c r="E593" s="20" t="s">
        <v>177</v>
      </c>
      <c r="F593" s="20" t="s">
        <v>185</v>
      </c>
      <c r="G593" s="75">
        <v>45505</v>
      </c>
      <c r="H593" s="75">
        <v>47329</v>
      </c>
      <c r="I593" s="76" t="s">
        <v>260</v>
      </c>
      <c r="J593" s="77" t="s">
        <v>1276</v>
      </c>
    </row>
    <row r="594" spans="1:10" ht="18.75">
      <c r="A594" s="74" t="s">
        <v>1241</v>
      </c>
      <c r="B594" s="20" t="s">
        <v>757</v>
      </c>
      <c r="C594" s="20" t="s">
        <v>181</v>
      </c>
      <c r="D594" s="20" t="s">
        <v>462</v>
      </c>
      <c r="E594" s="20" t="s">
        <v>177</v>
      </c>
      <c r="F594" s="20" t="s">
        <v>178</v>
      </c>
      <c r="G594" s="75">
        <v>45717</v>
      </c>
      <c r="H594" s="75">
        <v>46446</v>
      </c>
      <c r="I594" s="76" t="s">
        <v>260</v>
      </c>
      <c r="J594" s="77" t="s">
        <v>1277</v>
      </c>
    </row>
    <row r="595" spans="1:10" ht="18.75">
      <c r="A595" s="74" t="s">
        <v>1241</v>
      </c>
      <c r="B595" s="20" t="s">
        <v>1278</v>
      </c>
      <c r="C595" s="20" t="s">
        <v>59</v>
      </c>
      <c r="D595" s="20" t="s">
        <v>176</v>
      </c>
      <c r="E595" s="20" t="s">
        <v>177</v>
      </c>
      <c r="F595" s="20" t="s">
        <v>185</v>
      </c>
      <c r="G595" s="75">
        <v>45778</v>
      </c>
      <c r="H595" s="75">
        <v>47603</v>
      </c>
      <c r="I595" s="76" t="s">
        <v>179</v>
      </c>
      <c r="J595" s="77" t="s">
        <v>1279</v>
      </c>
    </row>
    <row r="596" spans="1:10" ht="18.75">
      <c r="A596" s="74" t="s">
        <v>1241</v>
      </c>
      <c r="B596" s="20" t="s">
        <v>1280</v>
      </c>
      <c r="C596" s="20" t="s">
        <v>181</v>
      </c>
      <c r="D596" s="20" t="s">
        <v>1281</v>
      </c>
      <c r="E596" s="20" t="s">
        <v>177</v>
      </c>
      <c r="F596" s="20" t="s">
        <v>178</v>
      </c>
      <c r="G596" s="75">
        <v>45931</v>
      </c>
      <c r="H596" s="75">
        <v>46660</v>
      </c>
      <c r="I596" s="76" t="s">
        <v>179</v>
      </c>
      <c r="J596" s="77" t="s">
        <v>1282</v>
      </c>
    </row>
    <row r="597" spans="1:10" ht="18.75">
      <c r="A597" s="74" t="s">
        <v>1241</v>
      </c>
      <c r="B597" s="20" t="s">
        <v>1280</v>
      </c>
      <c r="C597" s="20" t="s">
        <v>181</v>
      </c>
      <c r="D597" s="20" t="s">
        <v>1283</v>
      </c>
      <c r="E597" s="20" t="s">
        <v>177</v>
      </c>
      <c r="F597" s="20" t="s">
        <v>178</v>
      </c>
      <c r="G597" s="75">
        <v>45931</v>
      </c>
      <c r="H597" s="75">
        <v>46660</v>
      </c>
      <c r="I597" s="76" t="s">
        <v>179</v>
      </c>
      <c r="J597" s="77" t="s">
        <v>1284</v>
      </c>
    </row>
    <row r="598" spans="1:10" ht="18.75">
      <c r="A598" s="74" t="s">
        <v>1241</v>
      </c>
      <c r="B598" s="20" t="s">
        <v>1280</v>
      </c>
      <c r="C598" s="20" t="s">
        <v>181</v>
      </c>
      <c r="D598" s="20" t="s">
        <v>1285</v>
      </c>
      <c r="E598" s="20" t="s">
        <v>177</v>
      </c>
      <c r="F598" s="20" t="s">
        <v>178</v>
      </c>
      <c r="G598" s="75">
        <v>45839</v>
      </c>
      <c r="H598" s="75">
        <v>46568</v>
      </c>
      <c r="I598" s="76" t="s">
        <v>179</v>
      </c>
      <c r="J598" s="77" t="s">
        <v>1286</v>
      </c>
    </row>
    <row r="599" spans="1:10" ht="18.75">
      <c r="A599" s="74" t="s">
        <v>1241</v>
      </c>
      <c r="B599" s="20" t="s">
        <v>1287</v>
      </c>
      <c r="C599" s="20" t="s">
        <v>59</v>
      </c>
      <c r="D599" s="20" t="s">
        <v>1288</v>
      </c>
      <c r="E599" s="20" t="s">
        <v>177</v>
      </c>
      <c r="F599" s="20" t="s">
        <v>185</v>
      </c>
      <c r="G599" s="75">
        <v>45839</v>
      </c>
      <c r="H599" s="75">
        <v>47664</v>
      </c>
      <c r="I599" s="76" t="s">
        <v>197</v>
      </c>
      <c r="J599" s="77" t="s">
        <v>1289</v>
      </c>
    </row>
    <row r="600" spans="1:10" ht="18.75">
      <c r="A600" s="74" t="s">
        <v>1241</v>
      </c>
      <c r="B600" s="20" t="s">
        <v>303</v>
      </c>
      <c r="C600" s="20" t="s">
        <v>181</v>
      </c>
      <c r="D600" s="20" t="s">
        <v>1290</v>
      </c>
      <c r="E600" s="20" t="s">
        <v>177</v>
      </c>
      <c r="F600" s="20" t="s">
        <v>178</v>
      </c>
      <c r="G600" s="75">
        <v>45778</v>
      </c>
      <c r="H600" s="75">
        <v>46507</v>
      </c>
      <c r="I600" s="76" t="s">
        <v>266</v>
      </c>
      <c r="J600" s="77" t="s">
        <v>1291</v>
      </c>
    </row>
    <row r="601" spans="1:10" ht="18.75">
      <c r="A601" s="74" t="s">
        <v>1241</v>
      </c>
      <c r="B601" s="20" t="s">
        <v>303</v>
      </c>
      <c r="C601" s="20" t="s">
        <v>181</v>
      </c>
      <c r="D601" s="20" t="s">
        <v>1292</v>
      </c>
      <c r="E601" s="20" t="s">
        <v>177</v>
      </c>
      <c r="F601" s="20" t="s">
        <v>178</v>
      </c>
      <c r="G601" s="75">
        <v>45839</v>
      </c>
      <c r="H601" s="75">
        <v>46568</v>
      </c>
      <c r="I601" s="76" t="s">
        <v>266</v>
      </c>
      <c r="J601" s="77" t="s">
        <v>1293</v>
      </c>
    </row>
    <row r="602" spans="1:10" ht="18.75">
      <c r="A602" s="74" t="s">
        <v>1241</v>
      </c>
      <c r="B602" s="20" t="s">
        <v>303</v>
      </c>
      <c r="C602" s="20" t="s">
        <v>181</v>
      </c>
      <c r="D602" s="20" t="s">
        <v>1294</v>
      </c>
      <c r="E602" s="20" t="s">
        <v>177</v>
      </c>
      <c r="F602" s="20" t="s">
        <v>178</v>
      </c>
      <c r="G602" s="75">
        <v>45839</v>
      </c>
      <c r="H602" s="75">
        <v>46568</v>
      </c>
      <c r="I602" s="76" t="s">
        <v>266</v>
      </c>
      <c r="J602" s="77" t="s">
        <v>1295</v>
      </c>
    </row>
    <row r="603" spans="1:10" ht="18.75">
      <c r="A603" s="74" t="s">
        <v>1241</v>
      </c>
      <c r="B603" s="20" t="s">
        <v>1296</v>
      </c>
      <c r="C603" s="20" t="s">
        <v>59</v>
      </c>
      <c r="D603" s="20" t="s">
        <v>307</v>
      </c>
      <c r="E603" s="20" t="s">
        <v>177</v>
      </c>
      <c r="F603" s="20" t="s">
        <v>178</v>
      </c>
      <c r="G603" s="75">
        <v>45839</v>
      </c>
      <c r="H603" s="75">
        <v>46568</v>
      </c>
      <c r="I603" s="76" t="s">
        <v>266</v>
      </c>
      <c r="J603" s="77" t="s">
        <v>1297</v>
      </c>
    </row>
    <row r="604" spans="1:10" ht="18.75">
      <c r="A604" s="74" t="s">
        <v>1241</v>
      </c>
      <c r="B604" s="20" t="s">
        <v>1296</v>
      </c>
      <c r="C604" s="20" t="s">
        <v>181</v>
      </c>
      <c r="D604" s="20" t="s">
        <v>1298</v>
      </c>
      <c r="E604" s="20" t="s">
        <v>177</v>
      </c>
      <c r="F604" s="20" t="s">
        <v>185</v>
      </c>
      <c r="G604" s="75">
        <v>45839</v>
      </c>
      <c r="H604" s="75">
        <v>47664</v>
      </c>
      <c r="I604" s="76" t="s">
        <v>266</v>
      </c>
      <c r="J604" s="77" t="s">
        <v>1299</v>
      </c>
    </row>
    <row r="605" spans="1:10" ht="18.75">
      <c r="A605" s="74" t="s">
        <v>1241</v>
      </c>
      <c r="B605" s="20" t="s">
        <v>1296</v>
      </c>
      <c r="C605" s="20" t="s">
        <v>181</v>
      </c>
      <c r="D605" s="20" t="s">
        <v>1300</v>
      </c>
      <c r="E605" s="20" t="s">
        <v>177</v>
      </c>
      <c r="F605" s="20" t="s">
        <v>178</v>
      </c>
      <c r="G605" s="75">
        <v>45839</v>
      </c>
      <c r="H605" s="75">
        <v>46568</v>
      </c>
      <c r="I605" s="76" t="s">
        <v>266</v>
      </c>
      <c r="J605" s="77" t="s">
        <v>1301</v>
      </c>
    </row>
    <row r="606" spans="1:10" ht="18.75">
      <c r="A606" s="74" t="s">
        <v>1241</v>
      </c>
      <c r="B606" s="20" t="s">
        <v>1296</v>
      </c>
      <c r="C606" s="20" t="s">
        <v>181</v>
      </c>
      <c r="D606" s="20" t="s">
        <v>1302</v>
      </c>
      <c r="E606" s="20" t="s">
        <v>177</v>
      </c>
      <c r="F606" s="20" t="s">
        <v>178</v>
      </c>
      <c r="G606" s="75">
        <v>45931</v>
      </c>
      <c r="H606" s="75">
        <v>46660</v>
      </c>
      <c r="I606" s="76" t="s">
        <v>266</v>
      </c>
      <c r="J606" s="77" t="s">
        <v>1303</v>
      </c>
    </row>
    <row r="607" spans="1:10" ht="18.75">
      <c r="A607" s="74" t="s">
        <v>1241</v>
      </c>
      <c r="B607" s="20" t="s">
        <v>1296</v>
      </c>
      <c r="C607" s="20" t="s">
        <v>181</v>
      </c>
      <c r="D607" s="20" t="s">
        <v>1304</v>
      </c>
      <c r="E607" s="20" t="s">
        <v>177</v>
      </c>
      <c r="F607" s="20" t="s">
        <v>185</v>
      </c>
      <c r="G607" s="75">
        <v>45931</v>
      </c>
      <c r="H607" s="75">
        <v>47756</v>
      </c>
      <c r="I607" s="76" t="s">
        <v>266</v>
      </c>
      <c r="J607" s="77" t="s">
        <v>1305</v>
      </c>
    </row>
    <row r="608" spans="1:10" ht="18.75">
      <c r="A608" s="74" t="s">
        <v>1241</v>
      </c>
      <c r="B608" s="20" t="s">
        <v>1296</v>
      </c>
      <c r="C608" s="20" t="s">
        <v>181</v>
      </c>
      <c r="D608" s="20" t="s">
        <v>1306</v>
      </c>
      <c r="E608" s="20" t="s">
        <v>177</v>
      </c>
      <c r="F608" s="20" t="s">
        <v>178</v>
      </c>
      <c r="G608" s="75">
        <v>45931</v>
      </c>
      <c r="H608" s="75">
        <v>46660</v>
      </c>
      <c r="I608" s="76" t="s">
        <v>266</v>
      </c>
      <c r="J608" s="77" t="s">
        <v>1307</v>
      </c>
    </row>
    <row r="609" spans="1:10" ht="18.75">
      <c r="A609" s="74" t="s">
        <v>1241</v>
      </c>
      <c r="B609" s="20" t="s">
        <v>1296</v>
      </c>
      <c r="C609" s="20" t="s">
        <v>181</v>
      </c>
      <c r="D609" s="20" t="s">
        <v>1308</v>
      </c>
      <c r="E609" s="20" t="s">
        <v>177</v>
      </c>
      <c r="F609" s="20" t="s">
        <v>185</v>
      </c>
      <c r="G609" s="75">
        <v>45931</v>
      </c>
      <c r="H609" s="75">
        <v>47756</v>
      </c>
      <c r="I609" s="76" t="s">
        <v>266</v>
      </c>
      <c r="J609" s="77" t="s">
        <v>1309</v>
      </c>
    </row>
    <row r="610" spans="1:10" ht="18.75">
      <c r="A610" s="74" t="s">
        <v>1241</v>
      </c>
      <c r="B610" s="20" t="s">
        <v>1310</v>
      </c>
      <c r="C610" s="20" t="s">
        <v>59</v>
      </c>
      <c r="D610" s="20" t="s">
        <v>1311</v>
      </c>
      <c r="E610" s="20" t="s">
        <v>1312</v>
      </c>
      <c r="F610" s="20" t="s">
        <v>185</v>
      </c>
      <c r="G610" s="75">
        <v>44440</v>
      </c>
      <c r="H610" s="75">
        <v>46996</v>
      </c>
      <c r="I610" s="76" t="s">
        <v>266</v>
      </c>
      <c r="J610" s="77" t="s">
        <v>1313</v>
      </c>
    </row>
    <row r="611" spans="1:10" ht="18.75">
      <c r="A611" s="74" t="s">
        <v>1241</v>
      </c>
      <c r="B611" s="20" t="s">
        <v>222</v>
      </c>
      <c r="C611" s="20" t="s">
        <v>59</v>
      </c>
      <c r="D611" s="20" t="s">
        <v>1120</v>
      </c>
      <c r="E611" s="20" t="s">
        <v>177</v>
      </c>
      <c r="F611" s="20" t="s">
        <v>185</v>
      </c>
      <c r="G611" s="75">
        <v>45870</v>
      </c>
      <c r="H611" s="75">
        <v>46873</v>
      </c>
      <c r="I611" s="76" t="s">
        <v>224</v>
      </c>
      <c r="J611" s="77" t="s">
        <v>1314</v>
      </c>
    </row>
    <row r="612" spans="1:10" ht="18.75">
      <c r="A612" s="74" t="s">
        <v>1241</v>
      </c>
      <c r="B612" s="20" t="s">
        <v>222</v>
      </c>
      <c r="C612" s="20" t="s">
        <v>59</v>
      </c>
      <c r="D612" s="20" t="s">
        <v>223</v>
      </c>
      <c r="E612" s="20" t="s">
        <v>177</v>
      </c>
      <c r="F612" s="20" t="s">
        <v>185</v>
      </c>
      <c r="G612" s="75">
        <v>45748</v>
      </c>
      <c r="H612" s="75">
        <v>46873</v>
      </c>
      <c r="I612" s="76" t="s">
        <v>224</v>
      </c>
      <c r="J612" s="77" t="s">
        <v>1315</v>
      </c>
    </row>
    <row r="613" spans="1:10" ht="18.75">
      <c r="A613" s="74" t="s">
        <v>1241</v>
      </c>
      <c r="B613" s="20" t="s">
        <v>222</v>
      </c>
      <c r="C613" s="20" t="s">
        <v>59</v>
      </c>
      <c r="D613" s="20" t="s">
        <v>1316</v>
      </c>
      <c r="E613" s="20" t="s">
        <v>177</v>
      </c>
      <c r="F613" s="20" t="s">
        <v>185</v>
      </c>
      <c r="G613" s="75">
        <v>45261</v>
      </c>
      <c r="H613" s="75">
        <v>47087</v>
      </c>
      <c r="I613" s="76" t="s">
        <v>224</v>
      </c>
      <c r="J613" s="77" t="s">
        <v>1317</v>
      </c>
    </row>
    <row r="614" spans="1:10" ht="18.75">
      <c r="A614" s="74" t="s">
        <v>1241</v>
      </c>
      <c r="B614" s="20" t="s">
        <v>222</v>
      </c>
      <c r="C614" s="20" t="s">
        <v>59</v>
      </c>
      <c r="D614" s="20" t="s">
        <v>226</v>
      </c>
      <c r="E614" s="20" t="s">
        <v>177</v>
      </c>
      <c r="F614" s="20" t="s">
        <v>185</v>
      </c>
      <c r="G614" s="75">
        <v>45565</v>
      </c>
      <c r="H614" s="75">
        <v>46660</v>
      </c>
      <c r="I614" s="76" t="s">
        <v>224</v>
      </c>
      <c r="J614" s="77" t="s">
        <v>1318</v>
      </c>
    </row>
    <row r="615" spans="1:10" ht="18.75">
      <c r="A615" s="74" t="s">
        <v>1241</v>
      </c>
      <c r="B615" s="20" t="s">
        <v>222</v>
      </c>
      <c r="C615" s="20" t="s">
        <v>59</v>
      </c>
      <c r="D615" s="20" t="s">
        <v>1319</v>
      </c>
      <c r="E615" s="20" t="s">
        <v>177</v>
      </c>
      <c r="F615" s="20" t="s">
        <v>185</v>
      </c>
      <c r="G615" s="75">
        <v>45566</v>
      </c>
      <c r="H615" s="75">
        <v>46660</v>
      </c>
      <c r="I615" s="76" t="s">
        <v>224</v>
      </c>
      <c r="J615" s="77" t="s">
        <v>1320</v>
      </c>
    </row>
    <row r="616" spans="1:10" ht="18.75">
      <c r="A616" s="74" t="s">
        <v>1241</v>
      </c>
      <c r="B616" s="20" t="s">
        <v>222</v>
      </c>
      <c r="C616" s="20" t="s">
        <v>59</v>
      </c>
      <c r="D616" s="20" t="s">
        <v>1321</v>
      </c>
      <c r="E616" s="20" t="s">
        <v>177</v>
      </c>
      <c r="F616" s="20" t="s">
        <v>185</v>
      </c>
      <c r="G616" s="75">
        <v>45566</v>
      </c>
      <c r="H616" s="75">
        <v>46660</v>
      </c>
      <c r="I616" s="76" t="s">
        <v>224</v>
      </c>
      <c r="J616" s="77" t="s">
        <v>1322</v>
      </c>
    </row>
    <row r="617" spans="1:10" ht="18.75">
      <c r="A617" s="74" t="s">
        <v>1241</v>
      </c>
      <c r="B617" s="20" t="s">
        <v>222</v>
      </c>
      <c r="C617" s="20" t="s">
        <v>59</v>
      </c>
      <c r="D617" s="20" t="s">
        <v>1323</v>
      </c>
      <c r="E617" s="20" t="s">
        <v>177</v>
      </c>
      <c r="F617" s="20" t="s">
        <v>185</v>
      </c>
      <c r="G617" s="75">
        <v>45566</v>
      </c>
      <c r="H617" s="75">
        <v>46660</v>
      </c>
      <c r="I617" s="76" t="s">
        <v>224</v>
      </c>
      <c r="J617" s="77" t="s">
        <v>1324</v>
      </c>
    </row>
    <row r="618" spans="1:10" ht="18.75">
      <c r="A618" s="74" t="s">
        <v>1241</v>
      </c>
      <c r="B618" s="20" t="s">
        <v>222</v>
      </c>
      <c r="C618" s="20" t="s">
        <v>59</v>
      </c>
      <c r="D618" s="20" t="s">
        <v>1325</v>
      </c>
      <c r="E618" s="20" t="s">
        <v>177</v>
      </c>
      <c r="F618" s="20" t="s">
        <v>185</v>
      </c>
      <c r="G618" s="75">
        <v>44835</v>
      </c>
      <c r="H618" s="75">
        <v>46660</v>
      </c>
      <c r="I618" s="76" t="s">
        <v>224</v>
      </c>
      <c r="J618" s="77" t="s">
        <v>1326</v>
      </c>
    </row>
    <row r="619" spans="1:10" ht="18.75">
      <c r="A619" s="74" t="s">
        <v>1241</v>
      </c>
      <c r="B619" s="20" t="s">
        <v>1327</v>
      </c>
      <c r="C619" s="20" t="s">
        <v>193</v>
      </c>
      <c r="D619" s="20" t="s">
        <v>1328</v>
      </c>
      <c r="E619" s="20" t="s">
        <v>177</v>
      </c>
      <c r="F619" s="20" t="s">
        <v>178</v>
      </c>
      <c r="G619" s="75">
        <v>45839</v>
      </c>
      <c r="H619" s="75">
        <v>46568</v>
      </c>
      <c r="I619" s="76" t="s">
        <v>224</v>
      </c>
      <c r="J619" s="77" t="s">
        <v>1329</v>
      </c>
    </row>
    <row r="620" spans="1:10" ht="18.75">
      <c r="A620" s="74" t="s">
        <v>1241</v>
      </c>
      <c r="B620" s="20" t="s">
        <v>1327</v>
      </c>
      <c r="C620" s="20" t="s">
        <v>181</v>
      </c>
      <c r="D620" s="20" t="s">
        <v>1328</v>
      </c>
      <c r="E620" s="20" t="s">
        <v>177</v>
      </c>
      <c r="F620" s="20" t="s">
        <v>178</v>
      </c>
      <c r="G620" s="75">
        <v>45839</v>
      </c>
      <c r="H620" s="75">
        <v>46568</v>
      </c>
      <c r="I620" s="76" t="s">
        <v>224</v>
      </c>
      <c r="J620" s="77" t="s">
        <v>1330</v>
      </c>
    </row>
    <row r="621" spans="1:10" ht="18.75">
      <c r="A621" s="74" t="s">
        <v>1241</v>
      </c>
      <c r="B621" s="20" t="s">
        <v>316</v>
      </c>
      <c r="C621" s="20" t="s">
        <v>59</v>
      </c>
      <c r="D621" s="20" t="s">
        <v>611</v>
      </c>
      <c r="E621" s="20" t="s">
        <v>177</v>
      </c>
      <c r="F621" s="20" t="s">
        <v>185</v>
      </c>
      <c r="G621" s="75">
        <v>43952</v>
      </c>
      <c r="H621" s="75">
        <v>46507</v>
      </c>
      <c r="I621" s="76" t="s">
        <v>266</v>
      </c>
      <c r="J621" s="77" t="s">
        <v>1331</v>
      </c>
    </row>
    <row r="622" spans="1:10" ht="18.75">
      <c r="A622" s="74" t="s">
        <v>1241</v>
      </c>
      <c r="B622" s="20" t="s">
        <v>316</v>
      </c>
      <c r="C622" s="20" t="s">
        <v>59</v>
      </c>
      <c r="D622" s="20" t="s">
        <v>319</v>
      </c>
      <c r="E622" s="20" t="s">
        <v>177</v>
      </c>
      <c r="F622" s="20" t="s">
        <v>185</v>
      </c>
      <c r="G622" s="75">
        <v>44166</v>
      </c>
      <c r="H622" s="75">
        <v>46721</v>
      </c>
      <c r="I622" s="76" t="s">
        <v>266</v>
      </c>
      <c r="J622" s="77" t="s">
        <v>1332</v>
      </c>
    </row>
    <row r="623" spans="1:10" ht="18.75">
      <c r="A623" s="74" t="s">
        <v>1241</v>
      </c>
      <c r="B623" s="20" t="s">
        <v>316</v>
      </c>
      <c r="C623" s="20" t="s">
        <v>181</v>
      </c>
      <c r="D623" s="20" t="s">
        <v>726</v>
      </c>
      <c r="E623" s="20" t="s">
        <v>177</v>
      </c>
      <c r="F623" s="20" t="s">
        <v>178</v>
      </c>
      <c r="G623" s="75">
        <v>45839</v>
      </c>
      <c r="H623" s="75">
        <v>46568</v>
      </c>
      <c r="I623" s="76" t="s">
        <v>266</v>
      </c>
      <c r="J623" s="77" t="s">
        <v>1333</v>
      </c>
    </row>
    <row r="624" spans="1:10" ht="18.75">
      <c r="A624" s="74" t="s">
        <v>1241</v>
      </c>
      <c r="B624" s="20" t="s">
        <v>1334</v>
      </c>
      <c r="C624" s="20" t="s">
        <v>59</v>
      </c>
      <c r="D624" s="20" t="s">
        <v>615</v>
      </c>
      <c r="E624" s="20" t="s">
        <v>177</v>
      </c>
      <c r="F624" s="20" t="s">
        <v>185</v>
      </c>
      <c r="G624" s="75">
        <v>45839</v>
      </c>
      <c r="H624" s="75">
        <v>47664</v>
      </c>
      <c r="I624" s="76" t="s">
        <v>266</v>
      </c>
      <c r="J624" s="77" t="s">
        <v>1335</v>
      </c>
    </row>
    <row r="625" spans="1:10" ht="18.75">
      <c r="A625" s="74" t="s">
        <v>1241</v>
      </c>
      <c r="B625" s="20" t="s">
        <v>1334</v>
      </c>
      <c r="C625" s="20" t="s">
        <v>59</v>
      </c>
      <c r="D625" s="20" t="s">
        <v>831</v>
      </c>
      <c r="E625" s="20" t="s">
        <v>177</v>
      </c>
      <c r="F625" s="20" t="s">
        <v>178</v>
      </c>
      <c r="G625" s="75">
        <v>45839</v>
      </c>
      <c r="H625" s="75">
        <v>46568</v>
      </c>
      <c r="I625" s="76" t="s">
        <v>266</v>
      </c>
      <c r="J625" s="77" t="s">
        <v>1336</v>
      </c>
    </row>
    <row r="626" spans="1:10" ht="18.75">
      <c r="A626" s="74" t="s">
        <v>1241</v>
      </c>
      <c r="B626" s="20" t="s">
        <v>833</v>
      </c>
      <c r="C626" s="20" t="s">
        <v>181</v>
      </c>
      <c r="D626" s="20" t="s">
        <v>313</v>
      </c>
      <c r="E626" s="20" t="s">
        <v>177</v>
      </c>
      <c r="F626" s="20" t="s">
        <v>185</v>
      </c>
      <c r="G626" s="75">
        <v>45748</v>
      </c>
      <c r="H626" s="75">
        <v>47572</v>
      </c>
      <c r="I626" s="76" t="s">
        <v>224</v>
      </c>
      <c r="J626" s="77" t="s">
        <v>1337</v>
      </c>
    </row>
    <row r="627" spans="1:10" ht="18.75">
      <c r="A627" s="74" t="s">
        <v>1241</v>
      </c>
      <c r="B627" s="20" t="s">
        <v>334</v>
      </c>
      <c r="C627" s="20" t="s">
        <v>59</v>
      </c>
      <c r="D627" s="20" t="s">
        <v>335</v>
      </c>
      <c r="E627" s="20" t="s">
        <v>177</v>
      </c>
      <c r="F627" s="20" t="s">
        <v>185</v>
      </c>
      <c r="G627" s="75">
        <v>45717</v>
      </c>
      <c r="H627" s="75">
        <v>47542</v>
      </c>
      <c r="I627" s="76" t="s">
        <v>260</v>
      </c>
      <c r="J627" s="77" t="s">
        <v>1338</v>
      </c>
    </row>
    <row r="628" spans="1:10" ht="18.75">
      <c r="A628" s="74" t="s">
        <v>1241</v>
      </c>
      <c r="B628" s="20" t="s">
        <v>334</v>
      </c>
      <c r="C628" s="20" t="s">
        <v>59</v>
      </c>
      <c r="D628" s="20" t="s">
        <v>1339</v>
      </c>
      <c r="E628" s="20" t="s">
        <v>177</v>
      </c>
      <c r="F628" s="20" t="s">
        <v>185</v>
      </c>
      <c r="G628" s="75">
        <v>45047</v>
      </c>
      <c r="H628" s="75">
        <v>46873</v>
      </c>
      <c r="I628" s="76" t="s">
        <v>260</v>
      </c>
      <c r="J628" s="77" t="s">
        <v>1340</v>
      </c>
    </row>
    <row r="629" spans="1:10" ht="18.75">
      <c r="A629" s="74" t="s">
        <v>1241</v>
      </c>
      <c r="B629" s="20" t="s">
        <v>334</v>
      </c>
      <c r="C629" s="20" t="s">
        <v>181</v>
      </c>
      <c r="D629" s="20" t="s">
        <v>1341</v>
      </c>
      <c r="E629" s="20" t="s">
        <v>177</v>
      </c>
      <c r="F629" s="20" t="s">
        <v>185</v>
      </c>
      <c r="G629" s="75">
        <v>45778</v>
      </c>
      <c r="H629" s="75">
        <v>47603</v>
      </c>
      <c r="I629" s="76" t="s">
        <v>260</v>
      </c>
      <c r="J629" s="77" t="s">
        <v>1342</v>
      </c>
    </row>
    <row r="630" spans="1:10" ht="18.75">
      <c r="A630" s="74" t="s">
        <v>1241</v>
      </c>
      <c r="B630" s="20" t="s">
        <v>334</v>
      </c>
      <c r="C630" s="20" t="s">
        <v>181</v>
      </c>
      <c r="D630" s="20" t="s">
        <v>339</v>
      </c>
      <c r="E630" s="20" t="s">
        <v>177</v>
      </c>
      <c r="F630" s="20" t="s">
        <v>185</v>
      </c>
      <c r="G630" s="75">
        <v>45778</v>
      </c>
      <c r="H630" s="75">
        <v>47603</v>
      </c>
      <c r="I630" s="76" t="s">
        <v>260</v>
      </c>
      <c r="J630" s="77" t="s">
        <v>1343</v>
      </c>
    </row>
    <row r="631" spans="1:10" ht="18.75">
      <c r="A631" s="74" t="s">
        <v>1241</v>
      </c>
      <c r="B631" s="20" t="s">
        <v>439</v>
      </c>
      <c r="C631" s="20" t="s">
        <v>181</v>
      </c>
      <c r="D631" s="20" t="s">
        <v>1344</v>
      </c>
      <c r="E631" s="20" t="s">
        <v>177</v>
      </c>
      <c r="F631" s="20" t="s">
        <v>178</v>
      </c>
      <c r="G631" s="75">
        <v>45931</v>
      </c>
      <c r="H631" s="75">
        <v>46660</v>
      </c>
      <c r="I631" s="76" t="s">
        <v>260</v>
      </c>
      <c r="J631" s="77" t="s">
        <v>1345</v>
      </c>
    </row>
    <row r="632" spans="1:10" ht="18.75">
      <c r="A632" s="74" t="s">
        <v>1241</v>
      </c>
      <c r="B632" s="20" t="s">
        <v>439</v>
      </c>
      <c r="C632" s="20" t="s">
        <v>181</v>
      </c>
      <c r="D632" s="20" t="s">
        <v>734</v>
      </c>
      <c r="E632" s="20" t="s">
        <v>177</v>
      </c>
      <c r="F632" s="20" t="s">
        <v>185</v>
      </c>
      <c r="G632" s="75">
        <v>45717</v>
      </c>
      <c r="H632" s="75">
        <v>47542</v>
      </c>
      <c r="I632" s="76" t="s">
        <v>260</v>
      </c>
      <c r="J632" s="77" t="s">
        <v>1346</v>
      </c>
    </row>
    <row r="633" spans="1:10" ht="18.75">
      <c r="A633" s="74" t="s">
        <v>1241</v>
      </c>
      <c r="B633" s="20" t="s">
        <v>439</v>
      </c>
      <c r="C633" s="20" t="s">
        <v>181</v>
      </c>
      <c r="D633" s="20" t="s">
        <v>440</v>
      </c>
      <c r="E633" s="20" t="s">
        <v>177</v>
      </c>
      <c r="F633" s="20" t="s">
        <v>178</v>
      </c>
      <c r="G633" s="75">
        <v>45778</v>
      </c>
      <c r="H633" s="75">
        <v>46507</v>
      </c>
      <c r="I633" s="76" t="s">
        <v>260</v>
      </c>
      <c r="J633" s="77" t="s">
        <v>1347</v>
      </c>
    </row>
    <row r="634" spans="1:10" ht="18.75">
      <c r="A634" s="74" t="s">
        <v>1241</v>
      </c>
      <c r="B634" s="20" t="s">
        <v>439</v>
      </c>
      <c r="C634" s="20" t="s">
        <v>181</v>
      </c>
      <c r="D634" s="20" t="s">
        <v>689</v>
      </c>
      <c r="E634" s="20" t="s">
        <v>177</v>
      </c>
      <c r="F634" s="20" t="s">
        <v>185</v>
      </c>
      <c r="G634" s="75">
        <v>45778</v>
      </c>
      <c r="H634" s="75">
        <v>47603</v>
      </c>
      <c r="I634" s="76" t="s">
        <v>260</v>
      </c>
      <c r="J634" s="77" t="s">
        <v>1348</v>
      </c>
    </row>
    <row r="635" spans="1:10" ht="18.75">
      <c r="A635" s="74" t="s">
        <v>1241</v>
      </c>
      <c r="B635" s="20" t="s">
        <v>439</v>
      </c>
      <c r="C635" s="20" t="s">
        <v>181</v>
      </c>
      <c r="D635" s="20" t="s">
        <v>1349</v>
      </c>
      <c r="E635" s="20" t="s">
        <v>177</v>
      </c>
      <c r="F635" s="20" t="s">
        <v>185</v>
      </c>
      <c r="G635" s="75">
        <v>45778</v>
      </c>
      <c r="H635" s="75">
        <v>47603</v>
      </c>
      <c r="I635" s="76" t="s">
        <v>260</v>
      </c>
      <c r="J635" s="77" t="s">
        <v>1350</v>
      </c>
    </row>
    <row r="636" spans="1:10" ht="18.75">
      <c r="A636" s="74" t="s">
        <v>1241</v>
      </c>
      <c r="B636" s="20" t="s">
        <v>439</v>
      </c>
      <c r="C636" s="20" t="s">
        <v>181</v>
      </c>
      <c r="D636" s="20" t="s">
        <v>1351</v>
      </c>
      <c r="E636" s="20" t="s">
        <v>177</v>
      </c>
      <c r="F636" s="20" t="s">
        <v>178</v>
      </c>
      <c r="G636" s="75">
        <v>45931</v>
      </c>
      <c r="H636" s="75">
        <v>46660</v>
      </c>
      <c r="I636" s="76" t="s">
        <v>260</v>
      </c>
      <c r="J636" s="77" t="s">
        <v>1352</v>
      </c>
    </row>
    <row r="637" spans="1:10" ht="18.75">
      <c r="A637" s="74" t="s">
        <v>1241</v>
      </c>
      <c r="B637" s="20" t="s">
        <v>439</v>
      </c>
      <c r="C637" s="20" t="s">
        <v>181</v>
      </c>
      <c r="D637" s="20" t="s">
        <v>1353</v>
      </c>
      <c r="E637" s="20" t="s">
        <v>177</v>
      </c>
      <c r="F637" s="20" t="s">
        <v>178</v>
      </c>
      <c r="G637" s="75">
        <v>45931</v>
      </c>
      <c r="H637" s="75">
        <v>46660</v>
      </c>
      <c r="I637" s="76" t="s">
        <v>260</v>
      </c>
      <c r="J637" s="77" t="s">
        <v>1354</v>
      </c>
    </row>
    <row r="638" spans="1:10" ht="18.75">
      <c r="A638" s="74" t="s">
        <v>1241</v>
      </c>
      <c r="B638" s="20" t="s">
        <v>439</v>
      </c>
      <c r="C638" s="20" t="s">
        <v>181</v>
      </c>
      <c r="D638" s="20" t="s">
        <v>1355</v>
      </c>
      <c r="E638" s="20" t="s">
        <v>177</v>
      </c>
      <c r="F638" s="20" t="s">
        <v>178</v>
      </c>
      <c r="G638" s="75">
        <v>45931</v>
      </c>
      <c r="H638" s="75">
        <v>46660</v>
      </c>
      <c r="I638" s="76" t="s">
        <v>260</v>
      </c>
      <c r="J638" s="77" t="s">
        <v>1356</v>
      </c>
    </row>
    <row r="639" spans="1:10" ht="18.75">
      <c r="A639" s="74" t="s">
        <v>1241</v>
      </c>
      <c r="B639" s="20" t="s">
        <v>439</v>
      </c>
      <c r="C639" s="20" t="s">
        <v>181</v>
      </c>
      <c r="D639" s="20" t="s">
        <v>1357</v>
      </c>
      <c r="E639" s="20" t="s">
        <v>177</v>
      </c>
      <c r="F639" s="20" t="s">
        <v>185</v>
      </c>
      <c r="G639" s="75">
        <v>45717</v>
      </c>
      <c r="H639" s="75">
        <v>47542</v>
      </c>
      <c r="I639" s="76" t="s">
        <v>260</v>
      </c>
      <c r="J639" s="77" t="s">
        <v>1358</v>
      </c>
    </row>
    <row r="640" spans="1:10" ht="18.75">
      <c r="A640" s="74" t="s">
        <v>1241</v>
      </c>
      <c r="B640" s="20" t="s">
        <v>439</v>
      </c>
      <c r="C640" s="20" t="s">
        <v>181</v>
      </c>
      <c r="D640" s="20" t="s">
        <v>1359</v>
      </c>
      <c r="E640" s="20" t="s">
        <v>177</v>
      </c>
      <c r="F640" s="20" t="s">
        <v>178</v>
      </c>
      <c r="G640" s="75">
        <v>45839</v>
      </c>
      <c r="H640" s="75">
        <v>46568</v>
      </c>
      <c r="I640" s="76" t="s">
        <v>266</v>
      </c>
      <c r="J640" s="77" t="s">
        <v>1360</v>
      </c>
    </row>
    <row r="641" spans="1:10" ht="18.75">
      <c r="A641" s="74" t="s">
        <v>1241</v>
      </c>
      <c r="B641" s="20" t="s">
        <v>1361</v>
      </c>
      <c r="C641" s="20" t="s">
        <v>59</v>
      </c>
      <c r="D641" s="20" t="s">
        <v>1362</v>
      </c>
      <c r="E641" s="20" t="s">
        <v>177</v>
      </c>
      <c r="F641" s="20" t="s">
        <v>178</v>
      </c>
      <c r="G641" s="75">
        <v>45839</v>
      </c>
      <c r="H641" s="75">
        <v>46568</v>
      </c>
      <c r="I641" s="76" t="s">
        <v>197</v>
      </c>
      <c r="J641" s="77" t="s">
        <v>1363</v>
      </c>
    </row>
    <row r="642" spans="1:10" ht="18.75">
      <c r="A642" s="74" t="s">
        <v>1241</v>
      </c>
      <c r="B642" s="20" t="s">
        <v>1361</v>
      </c>
      <c r="C642" s="20" t="s">
        <v>193</v>
      </c>
      <c r="D642" s="20" t="s">
        <v>1364</v>
      </c>
      <c r="E642" s="20" t="s">
        <v>177</v>
      </c>
      <c r="F642" s="20" t="s">
        <v>185</v>
      </c>
      <c r="G642" s="75">
        <v>45597</v>
      </c>
      <c r="H642" s="75">
        <v>47421</v>
      </c>
      <c r="I642" s="76" t="s">
        <v>197</v>
      </c>
      <c r="J642" s="77" t="s">
        <v>1365</v>
      </c>
    </row>
    <row r="643" spans="1:10" ht="18.75">
      <c r="A643" s="74" t="s">
        <v>1241</v>
      </c>
      <c r="B643" s="20" t="s">
        <v>1361</v>
      </c>
      <c r="C643" s="20" t="s">
        <v>181</v>
      </c>
      <c r="D643" s="20" t="s">
        <v>1366</v>
      </c>
      <c r="E643" s="20" t="s">
        <v>177</v>
      </c>
      <c r="F643" s="20" t="s">
        <v>185</v>
      </c>
      <c r="G643" s="75">
        <v>45597</v>
      </c>
      <c r="H643" s="75">
        <v>47421</v>
      </c>
      <c r="I643" s="76" t="s">
        <v>197</v>
      </c>
      <c r="J643" s="77" t="s">
        <v>1367</v>
      </c>
    </row>
    <row r="644" spans="1:10" ht="18.75">
      <c r="A644" s="74" t="s">
        <v>1241</v>
      </c>
      <c r="B644" s="20" t="s">
        <v>1361</v>
      </c>
      <c r="C644" s="20" t="s">
        <v>181</v>
      </c>
      <c r="D644" s="20" t="s">
        <v>1362</v>
      </c>
      <c r="E644" s="20" t="s">
        <v>177</v>
      </c>
      <c r="F644" s="20" t="s">
        <v>178</v>
      </c>
      <c r="G644" s="75">
        <v>45839</v>
      </c>
      <c r="H644" s="75">
        <v>46568</v>
      </c>
      <c r="I644" s="76" t="s">
        <v>197</v>
      </c>
      <c r="J644" s="77" t="s">
        <v>1368</v>
      </c>
    </row>
    <row r="645" spans="1:10" ht="18.75">
      <c r="A645" s="74" t="s">
        <v>1241</v>
      </c>
      <c r="B645" s="20" t="s">
        <v>1361</v>
      </c>
      <c r="C645" s="20" t="s">
        <v>181</v>
      </c>
      <c r="D645" s="20" t="s">
        <v>1369</v>
      </c>
      <c r="E645" s="20" t="s">
        <v>177</v>
      </c>
      <c r="F645" s="20" t="s">
        <v>185</v>
      </c>
      <c r="G645" s="75">
        <v>45658</v>
      </c>
      <c r="H645" s="75">
        <v>47483</v>
      </c>
      <c r="I645" s="76" t="s">
        <v>197</v>
      </c>
      <c r="J645" s="77" t="s">
        <v>1370</v>
      </c>
    </row>
    <row r="646" spans="1:10" ht="18.75">
      <c r="A646" s="74" t="s">
        <v>1241</v>
      </c>
      <c r="B646" s="20" t="s">
        <v>1371</v>
      </c>
      <c r="C646" s="20" t="s">
        <v>59</v>
      </c>
      <c r="D646" s="20" t="s">
        <v>1372</v>
      </c>
      <c r="E646" s="20" t="s">
        <v>177</v>
      </c>
      <c r="F646" s="20" t="s">
        <v>178</v>
      </c>
      <c r="G646" s="75">
        <v>45748</v>
      </c>
      <c r="H646" s="75">
        <v>46476</v>
      </c>
      <c r="I646" s="76" t="s">
        <v>224</v>
      </c>
      <c r="J646" s="77" t="s">
        <v>1373</v>
      </c>
    </row>
    <row r="647" spans="1:10" ht="18.75">
      <c r="A647" s="74" t="s">
        <v>1241</v>
      </c>
      <c r="B647" s="20" t="s">
        <v>1371</v>
      </c>
      <c r="C647" s="20" t="s">
        <v>59</v>
      </c>
      <c r="D647" s="20" t="s">
        <v>1112</v>
      </c>
      <c r="E647" s="20" t="s">
        <v>177</v>
      </c>
      <c r="F647" s="20" t="s">
        <v>178</v>
      </c>
      <c r="G647" s="75">
        <v>45748</v>
      </c>
      <c r="H647" s="75">
        <v>46476</v>
      </c>
      <c r="I647" s="76" t="s">
        <v>224</v>
      </c>
      <c r="J647" s="77" t="s">
        <v>1374</v>
      </c>
    </row>
    <row r="648" spans="1:10" ht="18.75">
      <c r="A648" s="74" t="s">
        <v>1241</v>
      </c>
      <c r="B648" s="20" t="s">
        <v>1371</v>
      </c>
      <c r="C648" s="20" t="s">
        <v>59</v>
      </c>
      <c r="D648" s="20" t="s">
        <v>1375</v>
      </c>
      <c r="E648" s="20" t="s">
        <v>177</v>
      </c>
      <c r="F648" s="20" t="s">
        <v>178</v>
      </c>
      <c r="G648" s="75">
        <v>45748</v>
      </c>
      <c r="H648" s="75">
        <v>46476</v>
      </c>
      <c r="I648" s="76" t="s">
        <v>224</v>
      </c>
      <c r="J648" s="77" t="s">
        <v>1376</v>
      </c>
    </row>
    <row r="649" spans="1:10" ht="18.75">
      <c r="A649" s="74" t="s">
        <v>1241</v>
      </c>
      <c r="B649" s="20" t="s">
        <v>1371</v>
      </c>
      <c r="C649" s="20" t="s">
        <v>59</v>
      </c>
      <c r="D649" s="20" t="s">
        <v>1377</v>
      </c>
      <c r="E649" s="20" t="s">
        <v>177</v>
      </c>
      <c r="F649" s="20" t="s">
        <v>178</v>
      </c>
      <c r="G649" s="75">
        <v>45748</v>
      </c>
      <c r="H649" s="75">
        <v>46476</v>
      </c>
      <c r="I649" s="76" t="s">
        <v>224</v>
      </c>
      <c r="J649" s="77" t="s">
        <v>1378</v>
      </c>
    </row>
    <row r="650" spans="1:10" ht="18.75">
      <c r="A650" s="74" t="s">
        <v>1241</v>
      </c>
      <c r="B650" s="20" t="s">
        <v>1371</v>
      </c>
      <c r="C650" s="20" t="s">
        <v>59</v>
      </c>
      <c r="D650" s="20" t="s">
        <v>1379</v>
      </c>
      <c r="E650" s="20" t="s">
        <v>177</v>
      </c>
      <c r="F650" s="20" t="s">
        <v>178</v>
      </c>
      <c r="G650" s="75">
        <v>45748</v>
      </c>
      <c r="H650" s="75">
        <v>46476</v>
      </c>
      <c r="I650" s="76" t="s">
        <v>224</v>
      </c>
      <c r="J650" s="77" t="s">
        <v>1380</v>
      </c>
    </row>
    <row r="651" spans="1:10" ht="18.75">
      <c r="A651" s="74" t="s">
        <v>1241</v>
      </c>
      <c r="B651" s="20" t="s">
        <v>1371</v>
      </c>
      <c r="C651" s="20" t="s">
        <v>59</v>
      </c>
      <c r="D651" s="20" t="s">
        <v>1381</v>
      </c>
      <c r="E651" s="20" t="s">
        <v>177</v>
      </c>
      <c r="F651" s="20" t="s">
        <v>178</v>
      </c>
      <c r="G651" s="75">
        <v>45748</v>
      </c>
      <c r="H651" s="75">
        <v>46476</v>
      </c>
      <c r="I651" s="76" t="s">
        <v>224</v>
      </c>
      <c r="J651" s="77" t="s">
        <v>1382</v>
      </c>
    </row>
    <row r="652" spans="1:10" ht="18.75">
      <c r="A652" s="74" t="s">
        <v>1241</v>
      </c>
      <c r="B652" s="20" t="s">
        <v>1371</v>
      </c>
      <c r="C652" s="20" t="s">
        <v>59</v>
      </c>
      <c r="D652" s="20" t="s">
        <v>1383</v>
      </c>
      <c r="E652" s="20" t="s">
        <v>177</v>
      </c>
      <c r="F652" s="20" t="s">
        <v>178</v>
      </c>
      <c r="G652" s="75">
        <v>45748</v>
      </c>
      <c r="H652" s="75">
        <v>46476</v>
      </c>
      <c r="I652" s="76" t="s">
        <v>224</v>
      </c>
      <c r="J652" s="77" t="s">
        <v>1384</v>
      </c>
    </row>
    <row r="653" spans="1:10" ht="18.75">
      <c r="A653" s="74" t="s">
        <v>1241</v>
      </c>
      <c r="B653" s="20" t="s">
        <v>1385</v>
      </c>
      <c r="C653" s="20" t="s">
        <v>59</v>
      </c>
      <c r="D653" s="20" t="s">
        <v>1386</v>
      </c>
      <c r="E653" s="20" t="s">
        <v>177</v>
      </c>
      <c r="F653" s="20" t="s">
        <v>178</v>
      </c>
      <c r="G653" s="75">
        <v>45839</v>
      </c>
      <c r="H653" s="75">
        <v>46568</v>
      </c>
      <c r="I653" s="76" t="s">
        <v>224</v>
      </c>
      <c r="J653" s="77" t="s">
        <v>1387</v>
      </c>
    </row>
    <row r="654" spans="1:10" ht="18.75">
      <c r="A654" s="74" t="s">
        <v>1241</v>
      </c>
      <c r="B654" s="20" t="s">
        <v>1385</v>
      </c>
      <c r="C654" s="20" t="s">
        <v>59</v>
      </c>
      <c r="D654" s="20" t="s">
        <v>1388</v>
      </c>
      <c r="E654" s="20" t="s">
        <v>177</v>
      </c>
      <c r="F654" s="20" t="s">
        <v>178</v>
      </c>
      <c r="G654" s="75">
        <v>45839</v>
      </c>
      <c r="H654" s="75">
        <v>46568</v>
      </c>
      <c r="I654" s="76" t="s">
        <v>224</v>
      </c>
      <c r="J654" s="77" t="s">
        <v>1389</v>
      </c>
    </row>
    <row r="655" spans="1:10" ht="18.75">
      <c r="A655" s="74" t="s">
        <v>1241</v>
      </c>
      <c r="B655" s="20" t="s">
        <v>1385</v>
      </c>
      <c r="C655" s="20" t="s">
        <v>59</v>
      </c>
      <c r="D655" s="20" t="s">
        <v>1390</v>
      </c>
      <c r="E655" s="20" t="s">
        <v>177</v>
      </c>
      <c r="F655" s="20" t="s">
        <v>178</v>
      </c>
      <c r="G655" s="75">
        <v>45839</v>
      </c>
      <c r="H655" s="75">
        <v>46568</v>
      </c>
      <c r="I655" s="76" t="s">
        <v>224</v>
      </c>
      <c r="J655" s="77" t="s">
        <v>1391</v>
      </c>
    </row>
    <row r="656" spans="1:10" ht="18.75">
      <c r="A656" s="74" t="s">
        <v>1241</v>
      </c>
      <c r="B656" s="20" t="s">
        <v>1385</v>
      </c>
      <c r="C656" s="20" t="s">
        <v>59</v>
      </c>
      <c r="D656" s="20" t="s">
        <v>1392</v>
      </c>
      <c r="E656" s="20" t="s">
        <v>177</v>
      </c>
      <c r="F656" s="20" t="s">
        <v>178</v>
      </c>
      <c r="G656" s="75">
        <v>45839</v>
      </c>
      <c r="H656" s="75">
        <v>46568</v>
      </c>
      <c r="I656" s="76" t="s">
        <v>224</v>
      </c>
      <c r="J656" s="77" t="s">
        <v>1393</v>
      </c>
    </row>
    <row r="657" spans="1:10" ht="18.75">
      <c r="A657" s="74" t="s">
        <v>1241</v>
      </c>
      <c r="B657" s="20" t="s">
        <v>1394</v>
      </c>
      <c r="C657" s="20" t="s">
        <v>181</v>
      </c>
      <c r="D657" s="20" t="s">
        <v>1395</v>
      </c>
      <c r="E657" s="20" t="s">
        <v>177</v>
      </c>
      <c r="F657" s="20" t="s">
        <v>178</v>
      </c>
      <c r="G657" s="75">
        <v>45748</v>
      </c>
      <c r="H657" s="75">
        <v>46476</v>
      </c>
      <c r="I657" s="76" t="s">
        <v>197</v>
      </c>
      <c r="J657" s="77" t="s">
        <v>1396</v>
      </c>
    </row>
    <row r="658" spans="1:10" ht="18.75">
      <c r="A658" s="74" t="s">
        <v>1397</v>
      </c>
      <c r="B658" s="20" t="s">
        <v>1398</v>
      </c>
      <c r="C658" s="20" t="s">
        <v>59</v>
      </c>
      <c r="D658" s="20" t="s">
        <v>223</v>
      </c>
      <c r="E658" s="20" t="s">
        <v>177</v>
      </c>
      <c r="F658" s="20" t="s">
        <v>185</v>
      </c>
      <c r="G658" s="75">
        <v>45108</v>
      </c>
      <c r="H658" s="75">
        <v>46934</v>
      </c>
      <c r="I658" s="76" t="s">
        <v>224</v>
      </c>
      <c r="J658" s="77" t="s">
        <v>1399</v>
      </c>
    </row>
    <row r="659" spans="1:10" ht="18.75">
      <c r="A659" s="74" t="s">
        <v>1397</v>
      </c>
      <c r="B659" s="20" t="s">
        <v>1400</v>
      </c>
      <c r="C659" s="20" t="s">
        <v>59</v>
      </c>
      <c r="D659" s="20" t="s">
        <v>228</v>
      </c>
      <c r="E659" s="20" t="s">
        <v>177</v>
      </c>
      <c r="F659" s="20" t="s">
        <v>185</v>
      </c>
      <c r="G659" s="75">
        <v>45839</v>
      </c>
      <c r="H659" s="75">
        <v>46934</v>
      </c>
      <c r="I659" s="76" t="s">
        <v>224</v>
      </c>
      <c r="J659" s="77" t="s">
        <v>1401</v>
      </c>
    </row>
    <row r="660" spans="1:10" ht="18.75">
      <c r="A660" s="74" t="s">
        <v>1397</v>
      </c>
      <c r="B660" s="20" t="s">
        <v>1402</v>
      </c>
      <c r="C660" s="20" t="s">
        <v>59</v>
      </c>
      <c r="D660" s="20" t="s">
        <v>226</v>
      </c>
      <c r="E660" s="20" t="s">
        <v>177</v>
      </c>
      <c r="F660" s="20" t="s">
        <v>185</v>
      </c>
      <c r="G660" s="75">
        <v>45108</v>
      </c>
      <c r="H660" s="75">
        <v>46934</v>
      </c>
      <c r="I660" s="76" t="s">
        <v>224</v>
      </c>
      <c r="J660" s="77" t="s">
        <v>1403</v>
      </c>
    </row>
    <row r="661" spans="1:10" ht="18.75">
      <c r="A661" s="74" t="s">
        <v>1397</v>
      </c>
      <c r="B661" s="20" t="s">
        <v>1404</v>
      </c>
      <c r="C661" s="20" t="s">
        <v>59</v>
      </c>
      <c r="D661" s="20" t="s">
        <v>1112</v>
      </c>
      <c r="E661" s="20" t="s">
        <v>177</v>
      </c>
      <c r="F661" s="20" t="s">
        <v>185</v>
      </c>
      <c r="G661" s="75">
        <v>45108</v>
      </c>
      <c r="H661" s="75">
        <v>46934</v>
      </c>
      <c r="I661" s="76" t="s">
        <v>224</v>
      </c>
      <c r="J661" s="77" t="s">
        <v>1405</v>
      </c>
    </row>
    <row r="662" spans="1:10" ht="18.75">
      <c r="A662" s="74" t="s">
        <v>1397</v>
      </c>
      <c r="B662" s="20" t="s">
        <v>1404</v>
      </c>
      <c r="C662" s="20" t="s">
        <v>59</v>
      </c>
      <c r="D662" s="20" t="s">
        <v>1114</v>
      </c>
      <c r="E662" s="20" t="s">
        <v>177</v>
      </c>
      <c r="F662" s="20" t="s">
        <v>185</v>
      </c>
      <c r="G662" s="75">
        <v>45108</v>
      </c>
      <c r="H662" s="75">
        <v>46934</v>
      </c>
      <c r="I662" s="76" t="s">
        <v>224</v>
      </c>
      <c r="J662" s="77" t="s">
        <v>1406</v>
      </c>
    </row>
    <row r="663" spans="1:10" ht="18.75">
      <c r="A663" s="74" t="s">
        <v>1407</v>
      </c>
      <c r="B663" s="20" t="s">
        <v>1408</v>
      </c>
      <c r="C663" s="20" t="s">
        <v>59</v>
      </c>
      <c r="D663" s="20" t="s">
        <v>1408</v>
      </c>
      <c r="E663" s="20" t="s">
        <v>177</v>
      </c>
      <c r="F663" s="20" t="s">
        <v>178</v>
      </c>
      <c r="G663" s="75">
        <v>45717</v>
      </c>
      <c r="H663" s="75">
        <v>46446</v>
      </c>
      <c r="I663" s="76" t="s">
        <v>179</v>
      </c>
      <c r="J663" s="77" t="s">
        <v>1409</v>
      </c>
    </row>
    <row r="664" spans="1:10" ht="18.75">
      <c r="A664" s="74" t="s">
        <v>1407</v>
      </c>
      <c r="B664" s="20" t="s">
        <v>269</v>
      </c>
      <c r="C664" s="20" t="s">
        <v>59</v>
      </c>
      <c r="D664" s="20" t="s">
        <v>1410</v>
      </c>
      <c r="E664" s="20" t="s">
        <v>177</v>
      </c>
      <c r="F664" s="20" t="s">
        <v>185</v>
      </c>
      <c r="G664" s="75">
        <v>45901</v>
      </c>
      <c r="H664" s="75">
        <v>47725</v>
      </c>
      <c r="I664" s="76" t="s">
        <v>197</v>
      </c>
      <c r="J664" s="77" t="s">
        <v>1411</v>
      </c>
    </row>
    <row r="665" spans="1:10" ht="18.75">
      <c r="A665" s="74" t="s">
        <v>1407</v>
      </c>
      <c r="B665" s="20" t="s">
        <v>269</v>
      </c>
      <c r="C665" s="20" t="s">
        <v>59</v>
      </c>
      <c r="D665" s="20" t="s">
        <v>1412</v>
      </c>
      <c r="E665" s="20" t="s">
        <v>177</v>
      </c>
      <c r="F665" s="20" t="s">
        <v>185</v>
      </c>
      <c r="G665" s="75">
        <v>45597</v>
      </c>
      <c r="H665" s="75">
        <v>47421</v>
      </c>
      <c r="I665" s="76" t="s">
        <v>197</v>
      </c>
      <c r="J665" s="77" t="s">
        <v>1413</v>
      </c>
    </row>
    <row r="666" spans="1:10" ht="18.75">
      <c r="A666" s="74" t="s">
        <v>1407</v>
      </c>
      <c r="B666" s="20" t="s">
        <v>269</v>
      </c>
      <c r="C666" s="20" t="s">
        <v>59</v>
      </c>
      <c r="D666" s="20" t="s">
        <v>239</v>
      </c>
      <c r="E666" s="20" t="s">
        <v>177</v>
      </c>
      <c r="F666" s="20" t="s">
        <v>178</v>
      </c>
      <c r="G666" s="75">
        <v>45717</v>
      </c>
      <c r="H666" s="75">
        <v>46446</v>
      </c>
      <c r="I666" s="76" t="s">
        <v>179</v>
      </c>
      <c r="J666" s="77" t="s">
        <v>1414</v>
      </c>
    </row>
    <row r="667" spans="1:10" ht="18.75">
      <c r="A667" s="74" t="s">
        <v>1407</v>
      </c>
      <c r="B667" s="20" t="s">
        <v>269</v>
      </c>
      <c r="C667" s="20" t="s">
        <v>181</v>
      </c>
      <c r="D667" s="20" t="s">
        <v>586</v>
      </c>
      <c r="E667" s="20" t="s">
        <v>177</v>
      </c>
      <c r="F667" s="20" t="s">
        <v>178</v>
      </c>
      <c r="G667" s="75">
        <v>45748</v>
      </c>
      <c r="H667" s="75">
        <v>46476</v>
      </c>
      <c r="I667" s="76" t="s">
        <v>197</v>
      </c>
      <c r="J667" s="77" t="s">
        <v>1415</v>
      </c>
    </row>
    <row r="668" spans="1:10" ht="18.75">
      <c r="A668" s="74" t="s">
        <v>1407</v>
      </c>
      <c r="B668" s="20" t="s">
        <v>283</v>
      </c>
      <c r="C668" s="20" t="s">
        <v>181</v>
      </c>
      <c r="D668" s="20" t="s">
        <v>1416</v>
      </c>
      <c r="E668" s="20" t="s">
        <v>177</v>
      </c>
      <c r="F668" s="20" t="s">
        <v>178</v>
      </c>
      <c r="G668" s="75">
        <v>45901</v>
      </c>
      <c r="H668" s="75">
        <v>46629</v>
      </c>
      <c r="I668" s="76" t="s">
        <v>197</v>
      </c>
      <c r="J668" s="77" t="s">
        <v>1417</v>
      </c>
    </row>
    <row r="669" spans="1:10" ht="18.75">
      <c r="A669" s="74" t="s">
        <v>1407</v>
      </c>
      <c r="B669" s="20" t="s">
        <v>283</v>
      </c>
      <c r="C669" s="20" t="s">
        <v>181</v>
      </c>
      <c r="D669" s="20" t="s">
        <v>1418</v>
      </c>
      <c r="E669" s="20" t="s">
        <v>177</v>
      </c>
      <c r="F669" s="20" t="s">
        <v>185</v>
      </c>
      <c r="G669" s="75">
        <v>45931</v>
      </c>
      <c r="H669" s="75">
        <v>47756</v>
      </c>
      <c r="I669" s="76" t="s">
        <v>197</v>
      </c>
      <c r="J669" s="77" t="s">
        <v>1419</v>
      </c>
    </row>
    <row r="670" spans="1:10" ht="18.75">
      <c r="A670" s="74" t="s">
        <v>1407</v>
      </c>
      <c r="B670" s="20" t="s">
        <v>283</v>
      </c>
      <c r="C670" s="20" t="s">
        <v>181</v>
      </c>
      <c r="D670" s="20" t="s">
        <v>1420</v>
      </c>
      <c r="E670" s="20" t="s">
        <v>177</v>
      </c>
      <c r="F670" s="20" t="s">
        <v>178</v>
      </c>
      <c r="G670" s="75">
        <v>45901</v>
      </c>
      <c r="H670" s="75">
        <v>46629</v>
      </c>
      <c r="I670" s="76" t="s">
        <v>197</v>
      </c>
      <c r="J670" s="77" t="s">
        <v>1421</v>
      </c>
    </row>
    <row r="671" spans="1:10" ht="18.75">
      <c r="A671" s="74" t="s">
        <v>1407</v>
      </c>
      <c r="B671" s="20" t="s">
        <v>1278</v>
      </c>
      <c r="C671" s="20" t="s">
        <v>181</v>
      </c>
      <c r="D671" s="20" t="s">
        <v>1281</v>
      </c>
      <c r="E671" s="20" t="s">
        <v>177</v>
      </c>
      <c r="F671" s="20" t="s">
        <v>185</v>
      </c>
      <c r="G671" s="75">
        <v>45931</v>
      </c>
      <c r="H671" s="75">
        <v>47756</v>
      </c>
      <c r="I671" s="76" t="s">
        <v>179</v>
      </c>
      <c r="J671" s="77" t="s">
        <v>1422</v>
      </c>
    </row>
    <row r="672" spans="1:10" ht="18.75">
      <c r="A672" s="74" t="s">
        <v>1407</v>
      </c>
      <c r="B672" s="20" t="s">
        <v>812</v>
      </c>
      <c r="C672" s="20" t="s">
        <v>59</v>
      </c>
      <c r="D672" s="20" t="s">
        <v>204</v>
      </c>
      <c r="E672" s="20" t="s">
        <v>177</v>
      </c>
      <c r="F672" s="20" t="s">
        <v>178</v>
      </c>
      <c r="G672" s="75">
        <v>45931</v>
      </c>
      <c r="H672" s="75">
        <v>46660</v>
      </c>
      <c r="I672" s="76" t="s">
        <v>179</v>
      </c>
      <c r="J672" s="77" t="s">
        <v>1423</v>
      </c>
    </row>
    <row r="673" spans="1:10" ht="18.75">
      <c r="A673" s="74" t="s">
        <v>1407</v>
      </c>
      <c r="B673" s="20" t="s">
        <v>303</v>
      </c>
      <c r="C673" s="20" t="s">
        <v>59</v>
      </c>
      <c r="D673" s="20" t="s">
        <v>793</v>
      </c>
      <c r="E673" s="20" t="s">
        <v>177</v>
      </c>
      <c r="F673" s="20" t="s">
        <v>185</v>
      </c>
      <c r="G673" s="75">
        <v>43952</v>
      </c>
      <c r="H673" s="75">
        <v>46478</v>
      </c>
      <c r="I673" s="76" t="s">
        <v>266</v>
      </c>
      <c r="J673" s="77" t="s">
        <v>1424</v>
      </c>
    </row>
    <row r="674" spans="1:10" ht="18.75">
      <c r="A674" s="74" t="s">
        <v>1407</v>
      </c>
      <c r="B674" s="20" t="s">
        <v>306</v>
      </c>
      <c r="C674" s="20" t="s">
        <v>59</v>
      </c>
      <c r="D674" s="20" t="s">
        <v>307</v>
      </c>
      <c r="E674" s="20" t="s">
        <v>177</v>
      </c>
      <c r="F674" s="20" t="s">
        <v>185</v>
      </c>
      <c r="G674" s="75">
        <v>44835</v>
      </c>
      <c r="H674" s="75">
        <v>46660</v>
      </c>
      <c r="I674" s="76" t="s">
        <v>266</v>
      </c>
      <c r="J674" s="77" t="s">
        <v>1425</v>
      </c>
    </row>
    <row r="675" spans="1:10" ht="18.75">
      <c r="A675" s="74" t="s">
        <v>1407</v>
      </c>
      <c r="B675" s="20" t="s">
        <v>1426</v>
      </c>
      <c r="C675" s="20" t="s">
        <v>181</v>
      </c>
      <c r="D675" s="20" t="s">
        <v>1427</v>
      </c>
      <c r="E675" s="20" t="s">
        <v>177</v>
      </c>
      <c r="F675" s="20" t="s">
        <v>185</v>
      </c>
      <c r="G675" s="75">
        <v>45658</v>
      </c>
      <c r="H675" s="75">
        <v>47483</v>
      </c>
      <c r="I675" s="76" t="s">
        <v>266</v>
      </c>
      <c r="J675" s="77" t="s">
        <v>1428</v>
      </c>
    </row>
    <row r="676" spans="1:10" ht="18.75">
      <c r="A676" s="74" t="s">
        <v>1407</v>
      </c>
      <c r="B676" s="20" t="s">
        <v>222</v>
      </c>
      <c r="C676" s="20" t="s">
        <v>59</v>
      </c>
      <c r="D676" s="20" t="s">
        <v>309</v>
      </c>
      <c r="E676" s="20" t="s">
        <v>177</v>
      </c>
      <c r="F676" s="20" t="s">
        <v>185</v>
      </c>
      <c r="G676" s="75">
        <v>43952</v>
      </c>
      <c r="H676" s="75">
        <v>46478</v>
      </c>
      <c r="I676" s="76" t="s">
        <v>224</v>
      </c>
      <c r="J676" s="77" t="s">
        <v>1429</v>
      </c>
    </row>
    <row r="677" spans="1:10" ht="18.75">
      <c r="A677" s="74" t="s">
        <v>1407</v>
      </c>
      <c r="B677" s="20" t="s">
        <v>222</v>
      </c>
      <c r="C677" s="20" t="s">
        <v>59</v>
      </c>
      <c r="D677" s="20" t="s">
        <v>223</v>
      </c>
      <c r="E677" s="20" t="s">
        <v>177</v>
      </c>
      <c r="F677" s="20" t="s">
        <v>185</v>
      </c>
      <c r="G677" s="75">
        <v>44440</v>
      </c>
      <c r="H677" s="75">
        <v>46996</v>
      </c>
      <c r="I677" s="76" t="s">
        <v>224</v>
      </c>
      <c r="J677" s="77" t="s">
        <v>1430</v>
      </c>
    </row>
    <row r="678" spans="1:10" ht="18.75">
      <c r="A678" s="74" t="s">
        <v>1407</v>
      </c>
      <c r="B678" s="20" t="s">
        <v>222</v>
      </c>
      <c r="C678" s="20" t="s">
        <v>59</v>
      </c>
      <c r="D678" s="20" t="s">
        <v>228</v>
      </c>
      <c r="E678" s="20" t="s">
        <v>177</v>
      </c>
      <c r="F678" s="20" t="s">
        <v>185</v>
      </c>
      <c r="G678" s="75">
        <v>44440</v>
      </c>
      <c r="H678" s="75">
        <v>46996</v>
      </c>
      <c r="I678" s="76" t="s">
        <v>224</v>
      </c>
      <c r="J678" s="77" t="s">
        <v>1431</v>
      </c>
    </row>
    <row r="679" spans="1:10" ht="18.75">
      <c r="A679" s="74" t="s">
        <v>1407</v>
      </c>
      <c r="B679" s="20" t="s">
        <v>222</v>
      </c>
      <c r="C679" s="20" t="s">
        <v>181</v>
      </c>
      <c r="D679" s="20" t="s">
        <v>226</v>
      </c>
      <c r="E679" s="20" t="s">
        <v>177</v>
      </c>
      <c r="F679" s="20" t="s">
        <v>185</v>
      </c>
      <c r="G679" s="75">
        <v>46054</v>
      </c>
      <c r="H679" s="75">
        <v>47238</v>
      </c>
      <c r="I679" s="76" t="s">
        <v>224</v>
      </c>
      <c r="J679" s="77" t="s">
        <v>1432</v>
      </c>
    </row>
    <row r="680" spans="1:10" ht="18.75">
      <c r="A680" s="74" t="s">
        <v>1407</v>
      </c>
      <c r="B680" s="20" t="s">
        <v>222</v>
      </c>
      <c r="C680" s="20" t="s">
        <v>181</v>
      </c>
      <c r="D680" s="20" t="s">
        <v>228</v>
      </c>
      <c r="E680" s="20" t="s">
        <v>177</v>
      </c>
      <c r="F680" s="20" t="s">
        <v>178</v>
      </c>
      <c r="G680" s="75">
        <v>45901</v>
      </c>
      <c r="H680" s="75">
        <v>46629</v>
      </c>
      <c r="I680" s="76" t="s">
        <v>224</v>
      </c>
      <c r="J680" s="77" t="s">
        <v>1433</v>
      </c>
    </row>
    <row r="681" spans="1:10" ht="18.75">
      <c r="A681" s="74" t="s">
        <v>1407</v>
      </c>
      <c r="B681" s="20" t="s">
        <v>1434</v>
      </c>
      <c r="C681" s="20" t="s">
        <v>59</v>
      </c>
      <c r="D681" s="20" t="s">
        <v>1435</v>
      </c>
      <c r="E681" s="20" t="s">
        <v>177</v>
      </c>
      <c r="F681" s="20" t="s">
        <v>178</v>
      </c>
      <c r="G681" s="75">
        <v>45839</v>
      </c>
      <c r="H681" s="75">
        <v>46568</v>
      </c>
      <c r="I681" s="76" t="s">
        <v>224</v>
      </c>
      <c r="J681" s="77" t="s">
        <v>1436</v>
      </c>
    </row>
    <row r="682" spans="1:10" ht="18.75">
      <c r="A682" s="74" t="s">
        <v>1407</v>
      </c>
      <c r="B682" s="20" t="s">
        <v>1434</v>
      </c>
      <c r="C682" s="20" t="s">
        <v>59</v>
      </c>
      <c r="D682" s="20" t="s">
        <v>1437</v>
      </c>
      <c r="E682" s="20" t="s">
        <v>177</v>
      </c>
      <c r="F682" s="20" t="s">
        <v>178</v>
      </c>
      <c r="G682" s="75">
        <v>45839</v>
      </c>
      <c r="H682" s="75">
        <v>46568</v>
      </c>
      <c r="I682" s="76" t="s">
        <v>224</v>
      </c>
      <c r="J682" s="77" t="s">
        <v>1438</v>
      </c>
    </row>
    <row r="683" spans="1:10" ht="18.75">
      <c r="A683" s="74" t="s">
        <v>1407</v>
      </c>
      <c r="B683" s="20" t="s">
        <v>1434</v>
      </c>
      <c r="C683" s="20" t="s">
        <v>59</v>
      </c>
      <c r="D683" s="20" t="s">
        <v>1439</v>
      </c>
      <c r="E683" s="20" t="s">
        <v>177</v>
      </c>
      <c r="F683" s="20" t="s">
        <v>185</v>
      </c>
      <c r="G683" s="75">
        <v>44317</v>
      </c>
      <c r="H683" s="75">
        <v>46873</v>
      </c>
      <c r="I683" s="76" t="s">
        <v>224</v>
      </c>
      <c r="J683" s="77" t="s">
        <v>1440</v>
      </c>
    </row>
    <row r="684" spans="1:10" ht="18.75">
      <c r="A684" s="74" t="s">
        <v>1407</v>
      </c>
      <c r="B684" s="20" t="s">
        <v>1434</v>
      </c>
      <c r="C684" s="20" t="s">
        <v>59</v>
      </c>
      <c r="D684" s="20" t="s">
        <v>1441</v>
      </c>
      <c r="E684" s="20" t="s">
        <v>177</v>
      </c>
      <c r="F684" s="20" t="s">
        <v>178</v>
      </c>
      <c r="G684" s="75">
        <v>45748</v>
      </c>
      <c r="H684" s="75">
        <v>46476</v>
      </c>
      <c r="I684" s="76" t="s">
        <v>224</v>
      </c>
      <c r="J684" s="77" t="s">
        <v>1442</v>
      </c>
    </row>
    <row r="685" spans="1:10" ht="18.75">
      <c r="A685" s="74" t="s">
        <v>1407</v>
      </c>
      <c r="B685" s="20" t="s">
        <v>492</v>
      </c>
      <c r="C685" s="20" t="s">
        <v>59</v>
      </c>
      <c r="D685" s="20" t="s">
        <v>358</v>
      </c>
      <c r="E685" s="20" t="s">
        <v>177</v>
      </c>
      <c r="F685" s="20" t="s">
        <v>185</v>
      </c>
      <c r="G685" s="75">
        <v>44440</v>
      </c>
      <c r="H685" s="75">
        <v>46996</v>
      </c>
      <c r="I685" s="76" t="s">
        <v>197</v>
      </c>
      <c r="J685" s="77" t="s">
        <v>1443</v>
      </c>
    </row>
    <row r="686" spans="1:10" ht="18.75">
      <c r="A686" s="74" t="s">
        <v>1407</v>
      </c>
      <c r="B686" s="20" t="s">
        <v>492</v>
      </c>
      <c r="C686" s="20" t="s">
        <v>59</v>
      </c>
      <c r="D686" s="20" t="s">
        <v>360</v>
      </c>
      <c r="E686" s="20" t="s">
        <v>177</v>
      </c>
      <c r="F686" s="20" t="s">
        <v>185</v>
      </c>
      <c r="G686" s="75">
        <v>44682</v>
      </c>
      <c r="H686" s="75">
        <v>46507</v>
      </c>
      <c r="I686" s="76" t="s">
        <v>197</v>
      </c>
      <c r="J686" s="77" t="s">
        <v>1444</v>
      </c>
    </row>
    <row r="687" spans="1:10" ht="18.75">
      <c r="A687" s="74" t="s">
        <v>1407</v>
      </c>
      <c r="B687" s="20" t="s">
        <v>492</v>
      </c>
      <c r="C687" s="20" t="s">
        <v>59</v>
      </c>
      <c r="D687" s="20" t="s">
        <v>503</v>
      </c>
      <c r="E687" s="20" t="s">
        <v>177</v>
      </c>
      <c r="F687" s="20" t="s">
        <v>185</v>
      </c>
      <c r="G687" s="75">
        <v>45047</v>
      </c>
      <c r="H687" s="75">
        <v>46873</v>
      </c>
      <c r="I687" s="76" t="s">
        <v>197</v>
      </c>
      <c r="J687" s="77" t="s">
        <v>1445</v>
      </c>
    </row>
    <row r="688" spans="1:10" ht="18.75">
      <c r="A688" s="74" t="s">
        <v>1407</v>
      </c>
      <c r="B688" s="20" t="s">
        <v>492</v>
      </c>
      <c r="C688" s="20" t="s">
        <v>181</v>
      </c>
      <c r="D688" s="20" t="s">
        <v>1446</v>
      </c>
      <c r="E688" s="20" t="s">
        <v>177</v>
      </c>
      <c r="F688" s="20" t="s">
        <v>178</v>
      </c>
      <c r="G688" s="75">
        <v>45962</v>
      </c>
      <c r="H688" s="75">
        <v>46690</v>
      </c>
      <c r="I688" s="76" t="s">
        <v>197</v>
      </c>
      <c r="J688" s="77" t="s">
        <v>1447</v>
      </c>
    </row>
    <row r="689" spans="1:10" ht="18.75">
      <c r="A689" s="74" t="s">
        <v>1407</v>
      </c>
      <c r="B689" s="20" t="s">
        <v>492</v>
      </c>
      <c r="C689" s="20" t="s">
        <v>181</v>
      </c>
      <c r="D689" s="20" t="s">
        <v>360</v>
      </c>
      <c r="E689" s="20" t="s">
        <v>177</v>
      </c>
      <c r="F689" s="20" t="s">
        <v>185</v>
      </c>
      <c r="G689" s="75">
        <v>45597</v>
      </c>
      <c r="H689" s="75">
        <v>47421</v>
      </c>
      <c r="I689" s="76" t="s">
        <v>197</v>
      </c>
      <c r="J689" s="77" t="s">
        <v>1448</v>
      </c>
    </row>
    <row r="690" spans="1:10" ht="18.75">
      <c r="A690" s="74" t="s">
        <v>1407</v>
      </c>
      <c r="B690" s="20" t="s">
        <v>492</v>
      </c>
      <c r="C690" s="20" t="s">
        <v>1449</v>
      </c>
      <c r="D690" s="20" t="s">
        <v>1450</v>
      </c>
      <c r="E690" s="20" t="s">
        <v>177</v>
      </c>
      <c r="F690" s="20" t="s">
        <v>178</v>
      </c>
      <c r="G690" s="75">
        <v>45931</v>
      </c>
      <c r="H690" s="75">
        <v>46660</v>
      </c>
      <c r="I690" s="76" t="s">
        <v>197</v>
      </c>
      <c r="J690" s="77" t="s">
        <v>1451</v>
      </c>
    </row>
    <row r="691" spans="1:10" ht="18.75">
      <c r="A691" s="74" t="s">
        <v>1407</v>
      </c>
      <c r="B691" s="20" t="s">
        <v>1452</v>
      </c>
      <c r="C691" s="20" t="s">
        <v>59</v>
      </c>
      <c r="D691" s="20" t="s">
        <v>1453</v>
      </c>
      <c r="E691" s="20" t="s">
        <v>177</v>
      </c>
      <c r="F691" s="20" t="s">
        <v>185</v>
      </c>
      <c r="G691" s="75">
        <v>43952</v>
      </c>
      <c r="H691" s="75">
        <v>46507</v>
      </c>
      <c r="I691" s="76" t="s">
        <v>260</v>
      </c>
      <c r="J691" s="77" t="s">
        <v>1454</v>
      </c>
    </row>
    <row r="692" spans="1:10" ht="18.75">
      <c r="A692" s="74" t="s">
        <v>1407</v>
      </c>
      <c r="B692" s="20" t="s">
        <v>1452</v>
      </c>
      <c r="C692" s="20" t="s">
        <v>181</v>
      </c>
      <c r="D692" s="20" t="s">
        <v>1455</v>
      </c>
      <c r="E692" s="20" t="s">
        <v>177</v>
      </c>
      <c r="F692" s="20" t="s">
        <v>178</v>
      </c>
      <c r="G692" s="75">
        <v>45931</v>
      </c>
      <c r="H692" s="75">
        <v>46660</v>
      </c>
      <c r="I692" s="76" t="s">
        <v>260</v>
      </c>
      <c r="J692" s="77" t="s">
        <v>1456</v>
      </c>
    </row>
    <row r="693" spans="1:10" ht="18.75">
      <c r="A693" s="74" t="s">
        <v>1407</v>
      </c>
      <c r="B693" s="20" t="s">
        <v>1452</v>
      </c>
      <c r="C693" s="20" t="s">
        <v>181</v>
      </c>
      <c r="D693" s="20" t="s">
        <v>1457</v>
      </c>
      <c r="E693" s="20" t="s">
        <v>177</v>
      </c>
      <c r="F693" s="20" t="s">
        <v>178</v>
      </c>
      <c r="G693" s="75">
        <v>45931</v>
      </c>
      <c r="H693" s="75">
        <v>46660</v>
      </c>
      <c r="I693" s="76" t="s">
        <v>260</v>
      </c>
      <c r="J693" s="77" t="s">
        <v>1458</v>
      </c>
    </row>
    <row r="694" spans="1:10" ht="18.75">
      <c r="A694" s="74" t="s">
        <v>1407</v>
      </c>
      <c r="B694" s="20" t="s">
        <v>1452</v>
      </c>
      <c r="C694" s="20" t="s">
        <v>181</v>
      </c>
      <c r="D694" s="20" t="s">
        <v>460</v>
      </c>
      <c r="E694" s="20" t="s">
        <v>177</v>
      </c>
      <c r="F694" s="20" t="s">
        <v>178</v>
      </c>
      <c r="G694" s="75">
        <v>45931</v>
      </c>
      <c r="H694" s="75">
        <v>46660</v>
      </c>
      <c r="I694" s="76" t="s">
        <v>260</v>
      </c>
      <c r="J694" s="77" t="s">
        <v>1459</v>
      </c>
    </row>
    <row r="695" spans="1:10" ht="18.75">
      <c r="A695" s="74" t="s">
        <v>1407</v>
      </c>
      <c r="B695" s="20" t="s">
        <v>1452</v>
      </c>
      <c r="C695" s="20" t="s">
        <v>181</v>
      </c>
      <c r="D695" s="20" t="s">
        <v>1460</v>
      </c>
      <c r="E695" s="20" t="s">
        <v>177</v>
      </c>
      <c r="F695" s="20" t="s">
        <v>178</v>
      </c>
      <c r="G695" s="75">
        <v>45931</v>
      </c>
      <c r="H695" s="75">
        <v>46660</v>
      </c>
      <c r="I695" s="76" t="s">
        <v>260</v>
      </c>
      <c r="J695" s="77" t="s">
        <v>1461</v>
      </c>
    </row>
    <row r="696" spans="1:10" ht="18.75">
      <c r="A696" s="74" t="s">
        <v>1462</v>
      </c>
      <c r="B696" s="20" t="s">
        <v>376</v>
      </c>
      <c r="C696" s="20" t="s">
        <v>181</v>
      </c>
      <c r="D696" s="20" t="s">
        <v>360</v>
      </c>
      <c r="E696" s="20" t="s">
        <v>177</v>
      </c>
      <c r="F696" s="20" t="s">
        <v>178</v>
      </c>
      <c r="G696" s="75">
        <v>45931</v>
      </c>
      <c r="H696" s="75">
        <v>46660</v>
      </c>
      <c r="I696" s="76" t="s">
        <v>197</v>
      </c>
      <c r="J696" s="77" t="s">
        <v>1463</v>
      </c>
    </row>
    <row r="697" spans="1:10" ht="18.75">
      <c r="A697" s="74" t="s">
        <v>1462</v>
      </c>
      <c r="B697" s="20" t="s">
        <v>376</v>
      </c>
      <c r="C697" s="20" t="s">
        <v>1464</v>
      </c>
      <c r="D697" s="20" t="s">
        <v>1465</v>
      </c>
      <c r="E697" s="20" t="s">
        <v>177</v>
      </c>
      <c r="F697" s="20" t="s">
        <v>185</v>
      </c>
      <c r="G697" s="75">
        <v>45901</v>
      </c>
      <c r="H697" s="75">
        <v>47725</v>
      </c>
      <c r="I697" s="76" t="s">
        <v>197</v>
      </c>
      <c r="J697" s="77" t="s">
        <v>1466</v>
      </c>
    </row>
    <row r="698" spans="1:10" ht="18.75">
      <c r="A698" s="74" t="s">
        <v>1462</v>
      </c>
      <c r="B698" s="20" t="s">
        <v>485</v>
      </c>
      <c r="C698" s="20" t="s">
        <v>59</v>
      </c>
      <c r="D698" s="20" t="s">
        <v>486</v>
      </c>
      <c r="E698" s="20" t="s">
        <v>177</v>
      </c>
      <c r="F698" s="20" t="s">
        <v>185</v>
      </c>
      <c r="G698" s="75">
        <v>45778</v>
      </c>
      <c r="H698" s="75">
        <v>47603</v>
      </c>
      <c r="I698" s="76" t="s">
        <v>179</v>
      </c>
      <c r="J698" s="77" t="s">
        <v>1467</v>
      </c>
    </row>
    <row r="699" spans="1:10" ht="18.75">
      <c r="A699" s="74" t="s">
        <v>1462</v>
      </c>
      <c r="B699" s="20" t="s">
        <v>485</v>
      </c>
      <c r="C699" s="20" t="s">
        <v>181</v>
      </c>
      <c r="D699" s="20" t="s">
        <v>1468</v>
      </c>
      <c r="E699" s="20" t="s">
        <v>177</v>
      </c>
      <c r="F699" s="20" t="s">
        <v>185</v>
      </c>
      <c r="G699" s="75">
        <v>45931</v>
      </c>
      <c r="H699" s="75">
        <v>47756</v>
      </c>
      <c r="I699" s="76" t="s">
        <v>179</v>
      </c>
      <c r="J699" s="77" t="s">
        <v>1469</v>
      </c>
    </row>
    <row r="700" spans="1:10" ht="18.75">
      <c r="A700" s="74" t="s">
        <v>1462</v>
      </c>
      <c r="B700" s="20" t="s">
        <v>492</v>
      </c>
      <c r="C700" s="20" t="s">
        <v>59</v>
      </c>
      <c r="D700" s="20" t="s">
        <v>1470</v>
      </c>
      <c r="E700" s="20" t="s">
        <v>177</v>
      </c>
      <c r="F700" s="20" t="s">
        <v>185</v>
      </c>
      <c r="G700" s="75">
        <v>45658</v>
      </c>
      <c r="H700" s="75">
        <v>47483</v>
      </c>
      <c r="I700" s="76" t="s">
        <v>197</v>
      </c>
      <c r="J700" s="77" t="s">
        <v>1471</v>
      </c>
    </row>
    <row r="701" spans="1:10" ht="18.75">
      <c r="A701" s="74" t="s">
        <v>1462</v>
      </c>
      <c r="B701" s="20" t="s">
        <v>492</v>
      </c>
      <c r="C701" s="20" t="s">
        <v>59</v>
      </c>
      <c r="D701" s="20" t="s">
        <v>1472</v>
      </c>
      <c r="E701" s="20" t="s">
        <v>177</v>
      </c>
      <c r="F701" s="20" t="s">
        <v>185</v>
      </c>
      <c r="G701" s="75">
        <v>45658</v>
      </c>
      <c r="H701" s="75">
        <v>47483</v>
      </c>
      <c r="I701" s="76" t="s">
        <v>197</v>
      </c>
      <c r="J701" s="77" t="s">
        <v>1473</v>
      </c>
    </row>
    <row r="702" spans="1:10" ht="18.75">
      <c r="A702" s="74" t="s">
        <v>1462</v>
      </c>
      <c r="B702" s="20" t="s">
        <v>492</v>
      </c>
      <c r="C702" s="20" t="s">
        <v>59</v>
      </c>
      <c r="D702" s="20" t="s">
        <v>1474</v>
      </c>
      <c r="E702" s="20" t="s">
        <v>177</v>
      </c>
      <c r="F702" s="20" t="s">
        <v>185</v>
      </c>
      <c r="G702" s="75">
        <v>45658</v>
      </c>
      <c r="H702" s="75">
        <v>47483</v>
      </c>
      <c r="I702" s="76" t="s">
        <v>197</v>
      </c>
      <c r="J702" s="77" t="s">
        <v>1475</v>
      </c>
    </row>
    <row r="703" spans="1:10" ht="18.75">
      <c r="A703" s="74" t="s">
        <v>53</v>
      </c>
      <c r="B703" s="20" t="s">
        <v>56</v>
      </c>
      <c r="C703" s="20" t="s">
        <v>59</v>
      </c>
      <c r="D703" s="20" t="s">
        <v>210</v>
      </c>
      <c r="E703" s="20" t="s">
        <v>177</v>
      </c>
      <c r="F703" s="20" t="s">
        <v>185</v>
      </c>
      <c r="G703" s="75">
        <v>45717</v>
      </c>
      <c r="H703" s="75">
        <v>47542</v>
      </c>
      <c r="I703" s="76" t="s">
        <v>179</v>
      </c>
      <c r="J703" s="77" t="s">
        <v>1476</v>
      </c>
    </row>
    <row r="704" spans="1:10" ht="18.75">
      <c r="A704" s="74" t="s">
        <v>53</v>
      </c>
      <c r="B704" s="20" t="s">
        <v>1477</v>
      </c>
      <c r="C704" s="20" t="s">
        <v>59</v>
      </c>
      <c r="D704" s="20" t="s">
        <v>377</v>
      </c>
      <c r="E704" s="20" t="s">
        <v>177</v>
      </c>
      <c r="F704" s="20" t="s">
        <v>178</v>
      </c>
      <c r="G704" s="75">
        <v>45839</v>
      </c>
      <c r="H704" s="75">
        <v>46568</v>
      </c>
      <c r="I704" s="76" t="s">
        <v>197</v>
      </c>
      <c r="J704" s="77" t="s">
        <v>1478</v>
      </c>
    </row>
    <row r="705" spans="1:10" ht="18.75">
      <c r="A705" s="74" t="s">
        <v>53</v>
      </c>
      <c r="B705" s="20" t="s">
        <v>1477</v>
      </c>
      <c r="C705" s="20" t="s">
        <v>59</v>
      </c>
      <c r="D705" s="20" t="s">
        <v>1479</v>
      </c>
      <c r="E705" s="20" t="s">
        <v>177</v>
      </c>
      <c r="F705" s="20" t="s">
        <v>178</v>
      </c>
      <c r="G705" s="75">
        <v>45839</v>
      </c>
      <c r="H705" s="75">
        <v>46568</v>
      </c>
      <c r="I705" s="76" t="s">
        <v>197</v>
      </c>
      <c r="J705" s="77" t="s">
        <v>1480</v>
      </c>
    </row>
    <row r="706" spans="1:10" ht="18.75">
      <c r="A706" s="74" t="s">
        <v>53</v>
      </c>
      <c r="B706" s="20" t="s">
        <v>1477</v>
      </c>
      <c r="C706" s="20" t="s">
        <v>59</v>
      </c>
      <c r="D706" s="20" t="s">
        <v>1481</v>
      </c>
      <c r="E706" s="20" t="s">
        <v>177</v>
      </c>
      <c r="F706" s="20" t="s">
        <v>178</v>
      </c>
      <c r="G706" s="75">
        <v>45839</v>
      </c>
      <c r="H706" s="75">
        <v>46568</v>
      </c>
      <c r="I706" s="76" t="s">
        <v>197</v>
      </c>
      <c r="J706" s="77" t="s">
        <v>1482</v>
      </c>
    </row>
    <row r="707" spans="1:10" ht="18.75">
      <c r="A707" s="74" t="s">
        <v>53</v>
      </c>
      <c r="B707" s="20" t="s">
        <v>1477</v>
      </c>
      <c r="C707" s="20" t="s">
        <v>59</v>
      </c>
      <c r="D707" s="20" t="s">
        <v>494</v>
      </c>
      <c r="E707" s="20" t="s">
        <v>177</v>
      </c>
      <c r="F707" s="20" t="s">
        <v>178</v>
      </c>
      <c r="G707" s="75">
        <v>45839</v>
      </c>
      <c r="H707" s="75">
        <v>46568</v>
      </c>
      <c r="I707" s="76" t="s">
        <v>197</v>
      </c>
      <c r="J707" s="77" t="s">
        <v>1483</v>
      </c>
    </row>
    <row r="708" spans="1:10" ht="18.75">
      <c r="A708" s="74" t="s">
        <v>53</v>
      </c>
      <c r="B708" s="20" t="s">
        <v>1477</v>
      </c>
      <c r="C708" s="20" t="s">
        <v>59</v>
      </c>
      <c r="D708" s="20" t="s">
        <v>1484</v>
      </c>
      <c r="E708" s="20" t="s">
        <v>177</v>
      </c>
      <c r="F708" s="20" t="s">
        <v>178</v>
      </c>
      <c r="G708" s="75">
        <v>45839</v>
      </c>
      <c r="H708" s="75">
        <v>46568</v>
      </c>
      <c r="I708" s="76" t="s">
        <v>197</v>
      </c>
      <c r="J708" s="77" t="s">
        <v>1485</v>
      </c>
    </row>
    <row r="709" spans="1:10" ht="18.75">
      <c r="A709" s="74" t="s">
        <v>53</v>
      </c>
      <c r="B709" s="20" t="s">
        <v>1477</v>
      </c>
      <c r="C709" s="20" t="s">
        <v>59</v>
      </c>
      <c r="D709" s="20" t="s">
        <v>358</v>
      </c>
      <c r="E709" s="20" t="s">
        <v>177</v>
      </c>
      <c r="F709" s="20" t="s">
        <v>178</v>
      </c>
      <c r="G709" s="75">
        <v>45839</v>
      </c>
      <c r="H709" s="75">
        <v>46568</v>
      </c>
      <c r="I709" s="76" t="s">
        <v>197</v>
      </c>
      <c r="J709" s="77" t="s">
        <v>1486</v>
      </c>
    </row>
    <row r="710" spans="1:10" ht="18.75">
      <c r="A710" s="74" t="s">
        <v>53</v>
      </c>
      <c r="B710" s="20" t="s">
        <v>1477</v>
      </c>
      <c r="C710" s="20" t="s">
        <v>59</v>
      </c>
      <c r="D710" s="20" t="s">
        <v>360</v>
      </c>
      <c r="E710" s="20" t="s">
        <v>177</v>
      </c>
      <c r="F710" s="20" t="s">
        <v>178</v>
      </c>
      <c r="G710" s="75">
        <v>45839</v>
      </c>
      <c r="H710" s="75">
        <v>46568</v>
      </c>
      <c r="I710" s="76" t="s">
        <v>197</v>
      </c>
      <c r="J710" s="77" t="s">
        <v>1487</v>
      </c>
    </row>
    <row r="711" spans="1:10" ht="18.75">
      <c r="A711" s="74" t="s">
        <v>53</v>
      </c>
      <c r="B711" s="20" t="s">
        <v>597</v>
      </c>
      <c r="C711" s="20" t="s">
        <v>59</v>
      </c>
      <c r="D711" s="20" t="s">
        <v>1488</v>
      </c>
      <c r="E711" s="20" t="s">
        <v>177</v>
      </c>
      <c r="F711" s="20" t="s">
        <v>178</v>
      </c>
      <c r="G711" s="75">
        <v>45778</v>
      </c>
      <c r="H711" s="75">
        <v>46507</v>
      </c>
      <c r="I711" s="76" t="s">
        <v>260</v>
      </c>
      <c r="J711" s="77" t="s">
        <v>1489</v>
      </c>
    </row>
    <row r="712" spans="1:10" ht="18.75">
      <c r="A712" s="74" t="s">
        <v>53</v>
      </c>
      <c r="B712" s="20" t="s">
        <v>597</v>
      </c>
      <c r="C712" s="20" t="s">
        <v>59</v>
      </c>
      <c r="D712" s="20" t="s">
        <v>844</v>
      </c>
      <c r="E712" s="20" t="s">
        <v>177</v>
      </c>
      <c r="F712" s="20" t="s">
        <v>185</v>
      </c>
      <c r="G712" s="75">
        <v>45047</v>
      </c>
      <c r="H712" s="75">
        <v>46873</v>
      </c>
      <c r="I712" s="76" t="s">
        <v>197</v>
      </c>
      <c r="J712" s="77" t="s">
        <v>1490</v>
      </c>
    </row>
    <row r="713" spans="1:10" ht="18.75">
      <c r="A713" s="74" t="s">
        <v>53</v>
      </c>
      <c r="B713" s="20" t="s">
        <v>293</v>
      </c>
      <c r="C713" s="20" t="s">
        <v>59</v>
      </c>
      <c r="D713" s="20" t="s">
        <v>294</v>
      </c>
      <c r="E713" s="20" t="s">
        <v>177</v>
      </c>
      <c r="F713" s="20" t="s">
        <v>185</v>
      </c>
      <c r="G713" s="75">
        <v>45047</v>
      </c>
      <c r="H713" s="75">
        <v>46873</v>
      </c>
      <c r="I713" s="76" t="s">
        <v>266</v>
      </c>
      <c r="J713" s="77" t="s">
        <v>1491</v>
      </c>
    </row>
    <row r="714" spans="1:10" ht="18.75">
      <c r="A714" s="74" t="s">
        <v>53</v>
      </c>
      <c r="B714" s="20" t="s">
        <v>1492</v>
      </c>
      <c r="C714" s="20" t="s">
        <v>181</v>
      </c>
      <c r="D714" s="20" t="s">
        <v>176</v>
      </c>
      <c r="E714" s="20" t="s">
        <v>177</v>
      </c>
      <c r="F714" s="20" t="s">
        <v>178</v>
      </c>
      <c r="G714" s="75">
        <v>45839</v>
      </c>
      <c r="H714" s="75">
        <v>46568</v>
      </c>
      <c r="I714" s="76" t="s">
        <v>179</v>
      </c>
      <c r="J714" s="77" t="s">
        <v>1493</v>
      </c>
    </row>
    <row r="715" spans="1:10" ht="18.75">
      <c r="A715" s="74" t="s">
        <v>53</v>
      </c>
      <c r="B715" s="20" t="s">
        <v>1492</v>
      </c>
      <c r="C715" s="20" t="s">
        <v>181</v>
      </c>
      <c r="D715" s="20" t="s">
        <v>210</v>
      </c>
      <c r="E715" s="20" t="s">
        <v>177</v>
      </c>
      <c r="F715" s="20" t="s">
        <v>178</v>
      </c>
      <c r="G715" s="75">
        <v>45962</v>
      </c>
      <c r="H715" s="75">
        <v>46690</v>
      </c>
      <c r="I715" s="76" t="s">
        <v>179</v>
      </c>
      <c r="J715" s="77" t="s">
        <v>1494</v>
      </c>
    </row>
    <row r="716" spans="1:10" ht="18.75">
      <c r="A716" s="74" t="s">
        <v>53</v>
      </c>
      <c r="B716" s="20" t="s">
        <v>195</v>
      </c>
      <c r="C716" s="20" t="s">
        <v>59</v>
      </c>
      <c r="D716" s="20" t="s">
        <v>216</v>
      </c>
      <c r="E716" s="20" t="s">
        <v>177</v>
      </c>
      <c r="F716" s="20" t="s">
        <v>178</v>
      </c>
      <c r="G716" s="75">
        <v>44256</v>
      </c>
      <c r="H716" s="75">
        <v>46811</v>
      </c>
      <c r="I716" s="76" t="s">
        <v>179</v>
      </c>
      <c r="J716" s="77" t="s">
        <v>1495</v>
      </c>
    </row>
    <row r="717" spans="1:10" ht="18.75">
      <c r="A717" s="74" t="s">
        <v>53</v>
      </c>
      <c r="B717" s="20" t="s">
        <v>195</v>
      </c>
      <c r="C717" s="20" t="s">
        <v>59</v>
      </c>
      <c r="D717" s="20" t="s">
        <v>201</v>
      </c>
      <c r="E717" s="20" t="s">
        <v>177</v>
      </c>
      <c r="F717" s="20" t="s">
        <v>178</v>
      </c>
      <c r="G717" s="75">
        <v>45717</v>
      </c>
      <c r="H717" s="75">
        <v>46446</v>
      </c>
      <c r="I717" s="76" t="s">
        <v>179</v>
      </c>
      <c r="J717" s="77" t="s">
        <v>1496</v>
      </c>
    </row>
    <row r="718" spans="1:10" ht="18.75">
      <c r="A718" s="74" t="s">
        <v>53</v>
      </c>
      <c r="B718" s="20" t="s">
        <v>195</v>
      </c>
      <c r="C718" s="20" t="s">
        <v>59</v>
      </c>
      <c r="D718" s="20" t="s">
        <v>1497</v>
      </c>
      <c r="E718" s="20" t="s">
        <v>177</v>
      </c>
      <c r="F718" s="20" t="s">
        <v>178</v>
      </c>
      <c r="G718" s="75">
        <v>45962</v>
      </c>
      <c r="H718" s="75">
        <v>46690</v>
      </c>
      <c r="I718" s="76" t="s">
        <v>179</v>
      </c>
      <c r="J718" s="77" t="s">
        <v>1498</v>
      </c>
    </row>
    <row r="719" spans="1:10" ht="18.75">
      <c r="A719" s="74" t="s">
        <v>53</v>
      </c>
      <c r="B719" s="20" t="s">
        <v>195</v>
      </c>
      <c r="C719" s="20" t="s">
        <v>59</v>
      </c>
      <c r="D719" s="20" t="s">
        <v>1499</v>
      </c>
      <c r="E719" s="20" t="s">
        <v>177</v>
      </c>
      <c r="F719" s="20" t="s">
        <v>185</v>
      </c>
      <c r="G719" s="75">
        <v>44256</v>
      </c>
      <c r="H719" s="75">
        <v>46811</v>
      </c>
      <c r="I719" s="76" t="s">
        <v>179</v>
      </c>
      <c r="J719" s="77" t="s">
        <v>1500</v>
      </c>
    </row>
    <row r="720" spans="1:10" ht="18.75">
      <c r="A720" s="74" t="s">
        <v>53</v>
      </c>
      <c r="B720" s="20" t="s">
        <v>195</v>
      </c>
      <c r="C720" s="20" t="s">
        <v>181</v>
      </c>
      <c r="D720" s="20" t="s">
        <v>1501</v>
      </c>
      <c r="E720" s="20" t="s">
        <v>177</v>
      </c>
      <c r="F720" s="20" t="s">
        <v>178</v>
      </c>
      <c r="G720" s="75">
        <v>45962</v>
      </c>
      <c r="H720" s="75">
        <v>46690</v>
      </c>
      <c r="I720" s="76" t="s">
        <v>179</v>
      </c>
      <c r="J720" s="77" t="s">
        <v>1502</v>
      </c>
    </row>
    <row r="721" spans="1:10" ht="18.75">
      <c r="A721" s="74" t="s">
        <v>53</v>
      </c>
      <c r="B721" s="20" t="s">
        <v>195</v>
      </c>
      <c r="C721" s="20" t="s">
        <v>181</v>
      </c>
      <c r="D721" s="20" t="s">
        <v>1503</v>
      </c>
      <c r="E721" s="20" t="s">
        <v>177</v>
      </c>
      <c r="F721" s="20" t="s">
        <v>178</v>
      </c>
      <c r="G721" s="75">
        <v>45962</v>
      </c>
      <c r="H721" s="75">
        <v>46690</v>
      </c>
      <c r="I721" s="76" t="s">
        <v>179</v>
      </c>
      <c r="J721" s="77" t="s">
        <v>1504</v>
      </c>
    </row>
    <row r="722" spans="1:10" ht="18.75">
      <c r="A722" s="74" t="s">
        <v>53</v>
      </c>
      <c r="B722" s="20" t="s">
        <v>812</v>
      </c>
      <c r="C722" s="20" t="s">
        <v>59</v>
      </c>
      <c r="D722" s="20" t="s">
        <v>204</v>
      </c>
      <c r="E722" s="20" t="s">
        <v>177</v>
      </c>
      <c r="F722" s="20" t="s">
        <v>185</v>
      </c>
      <c r="G722" s="75">
        <v>44440</v>
      </c>
      <c r="H722" s="75">
        <v>46996</v>
      </c>
      <c r="I722" s="76" t="s">
        <v>179</v>
      </c>
      <c r="J722" s="77" t="s">
        <v>1505</v>
      </c>
    </row>
    <row r="723" spans="1:10" ht="18.75">
      <c r="A723" s="74" t="s">
        <v>53</v>
      </c>
      <c r="B723" s="20" t="s">
        <v>1506</v>
      </c>
      <c r="C723" s="20" t="s">
        <v>59</v>
      </c>
      <c r="D723" s="20" t="s">
        <v>586</v>
      </c>
      <c r="E723" s="20" t="s">
        <v>177</v>
      </c>
      <c r="F723" s="20" t="s">
        <v>185</v>
      </c>
      <c r="G723" s="75">
        <v>45261</v>
      </c>
      <c r="H723" s="75">
        <v>47087</v>
      </c>
      <c r="I723" s="76" t="s">
        <v>197</v>
      </c>
      <c r="J723" s="77" t="s">
        <v>1507</v>
      </c>
    </row>
    <row r="724" spans="1:10" ht="18.75">
      <c r="A724" s="74" t="s">
        <v>53</v>
      </c>
      <c r="B724" s="20" t="s">
        <v>306</v>
      </c>
      <c r="C724" s="20" t="s">
        <v>59</v>
      </c>
      <c r="D724" s="20" t="s">
        <v>307</v>
      </c>
      <c r="E724" s="20" t="s">
        <v>177</v>
      </c>
      <c r="F724" s="20" t="s">
        <v>185</v>
      </c>
      <c r="G724" s="75">
        <v>45323</v>
      </c>
      <c r="H724" s="75">
        <v>47149</v>
      </c>
      <c r="I724" s="76" t="s">
        <v>266</v>
      </c>
      <c r="J724" s="77" t="s">
        <v>1508</v>
      </c>
    </row>
    <row r="725" spans="1:10" ht="18.75">
      <c r="A725" s="74" t="s">
        <v>53</v>
      </c>
      <c r="B725" s="20" t="s">
        <v>404</v>
      </c>
      <c r="C725" s="20" t="s">
        <v>59</v>
      </c>
      <c r="D725" s="20" t="s">
        <v>1068</v>
      </c>
      <c r="E725" s="20" t="s">
        <v>177</v>
      </c>
      <c r="F725" s="20" t="s">
        <v>185</v>
      </c>
      <c r="G725" s="75">
        <v>45047</v>
      </c>
      <c r="H725" s="75">
        <v>46873</v>
      </c>
      <c r="I725" s="76" t="s">
        <v>197</v>
      </c>
      <c r="J725" s="77" t="s">
        <v>1509</v>
      </c>
    </row>
    <row r="726" spans="1:10" ht="18.75">
      <c r="A726" s="74" t="s">
        <v>53</v>
      </c>
      <c r="B726" s="20" t="s">
        <v>404</v>
      </c>
      <c r="C726" s="20" t="s">
        <v>59</v>
      </c>
      <c r="D726" s="20" t="s">
        <v>407</v>
      </c>
      <c r="E726" s="20" t="s">
        <v>177</v>
      </c>
      <c r="F726" s="20" t="s">
        <v>178</v>
      </c>
      <c r="G726" s="75">
        <v>45748</v>
      </c>
      <c r="H726" s="75">
        <v>46476</v>
      </c>
      <c r="I726" s="76" t="s">
        <v>197</v>
      </c>
      <c r="J726" s="77" t="s">
        <v>1510</v>
      </c>
    </row>
    <row r="727" spans="1:10" ht="18.75">
      <c r="A727" s="74" t="s">
        <v>53</v>
      </c>
      <c r="B727" s="20" t="s">
        <v>404</v>
      </c>
      <c r="C727" s="20" t="s">
        <v>59</v>
      </c>
      <c r="D727" s="20" t="s">
        <v>608</v>
      </c>
      <c r="E727" s="20" t="s">
        <v>177</v>
      </c>
      <c r="F727" s="20" t="s">
        <v>178</v>
      </c>
      <c r="G727" s="75">
        <v>45748</v>
      </c>
      <c r="H727" s="75">
        <v>46476</v>
      </c>
      <c r="I727" s="76" t="s">
        <v>197</v>
      </c>
      <c r="J727" s="77" t="s">
        <v>1511</v>
      </c>
    </row>
    <row r="728" spans="1:10" ht="18.75">
      <c r="A728" s="74" t="s">
        <v>53</v>
      </c>
      <c r="B728" s="20" t="s">
        <v>404</v>
      </c>
      <c r="C728" s="20" t="s">
        <v>59</v>
      </c>
      <c r="D728" s="20" t="s">
        <v>274</v>
      </c>
      <c r="E728" s="20" t="s">
        <v>177</v>
      </c>
      <c r="F728" s="20" t="s">
        <v>178</v>
      </c>
      <c r="G728" s="75">
        <v>45748</v>
      </c>
      <c r="H728" s="75">
        <v>46476</v>
      </c>
      <c r="I728" s="76" t="s">
        <v>197</v>
      </c>
      <c r="J728" s="77" t="s">
        <v>1512</v>
      </c>
    </row>
    <row r="729" spans="1:10" ht="18.75">
      <c r="A729" s="74" t="s">
        <v>53</v>
      </c>
      <c r="B729" s="20" t="s">
        <v>316</v>
      </c>
      <c r="C729" s="20" t="s">
        <v>59</v>
      </c>
      <c r="D729" s="20" t="s">
        <v>615</v>
      </c>
      <c r="E729" s="20" t="s">
        <v>177</v>
      </c>
      <c r="F729" s="20" t="s">
        <v>185</v>
      </c>
      <c r="G729" s="75">
        <v>45658</v>
      </c>
      <c r="H729" s="75">
        <v>46873</v>
      </c>
      <c r="I729" s="76" t="s">
        <v>266</v>
      </c>
      <c r="J729" s="77" t="s">
        <v>1513</v>
      </c>
    </row>
    <row r="730" spans="1:10" ht="18.75">
      <c r="A730" s="74" t="s">
        <v>53</v>
      </c>
      <c r="B730" s="20" t="s">
        <v>1514</v>
      </c>
      <c r="C730" s="20" t="s">
        <v>59</v>
      </c>
      <c r="D730" s="20" t="s">
        <v>1515</v>
      </c>
      <c r="E730" s="20" t="s">
        <v>177</v>
      </c>
      <c r="F730" s="20" t="s">
        <v>178</v>
      </c>
      <c r="G730" s="75">
        <v>45778</v>
      </c>
      <c r="H730" s="75">
        <v>46507</v>
      </c>
      <c r="I730" s="76" t="s">
        <v>179</v>
      </c>
      <c r="J730" s="77" t="s">
        <v>1516</v>
      </c>
    </row>
    <row r="731" spans="1:10" ht="18.75">
      <c r="A731" s="74" t="s">
        <v>53</v>
      </c>
      <c r="B731" s="20" t="s">
        <v>1514</v>
      </c>
      <c r="C731" s="20" t="s">
        <v>59</v>
      </c>
      <c r="D731" s="20" t="s">
        <v>1517</v>
      </c>
      <c r="E731" s="20" t="s">
        <v>177</v>
      </c>
      <c r="F731" s="20" t="s">
        <v>185</v>
      </c>
      <c r="G731" s="75">
        <v>45778</v>
      </c>
      <c r="H731" s="75">
        <v>47603</v>
      </c>
      <c r="I731" s="76" t="s">
        <v>179</v>
      </c>
      <c r="J731" s="77" t="s">
        <v>1518</v>
      </c>
    </row>
    <row r="732" spans="1:10" ht="18.75">
      <c r="A732" s="74" t="s">
        <v>53</v>
      </c>
      <c r="B732" s="20" t="s">
        <v>1519</v>
      </c>
      <c r="C732" s="20" t="s">
        <v>59</v>
      </c>
      <c r="D732" s="20" t="s">
        <v>731</v>
      </c>
      <c r="E732" s="20" t="s">
        <v>1520</v>
      </c>
      <c r="F732" s="20" t="s">
        <v>185</v>
      </c>
      <c r="G732" s="75">
        <v>45047</v>
      </c>
      <c r="H732" s="75">
        <v>46873</v>
      </c>
      <c r="I732" s="76" t="s">
        <v>260</v>
      </c>
      <c r="J732" s="77" t="s">
        <v>1521</v>
      </c>
    </row>
    <row r="733" spans="1:10" ht="18.75">
      <c r="A733" s="74" t="s">
        <v>53</v>
      </c>
      <c r="B733" s="20" t="s">
        <v>1519</v>
      </c>
      <c r="C733" s="20" t="s">
        <v>59</v>
      </c>
      <c r="D733" s="20" t="s">
        <v>1522</v>
      </c>
      <c r="E733" s="20" t="s">
        <v>1520</v>
      </c>
      <c r="F733" s="20" t="s">
        <v>185</v>
      </c>
      <c r="G733" s="75">
        <v>45047</v>
      </c>
      <c r="H733" s="75">
        <v>46873</v>
      </c>
      <c r="I733" s="76" t="s">
        <v>260</v>
      </c>
      <c r="J733" s="77" t="s">
        <v>1523</v>
      </c>
    </row>
    <row r="734" spans="1:10" ht="18.75">
      <c r="A734" s="74" t="s">
        <v>53</v>
      </c>
      <c r="B734" s="20" t="s">
        <v>1524</v>
      </c>
      <c r="C734" s="20" t="s">
        <v>59</v>
      </c>
      <c r="D734" s="20" t="s">
        <v>1525</v>
      </c>
      <c r="E734" s="20" t="s">
        <v>1526</v>
      </c>
      <c r="F734" s="20" t="s">
        <v>185</v>
      </c>
      <c r="G734" s="75">
        <v>45047</v>
      </c>
      <c r="H734" s="75">
        <v>46873</v>
      </c>
      <c r="I734" s="76" t="s">
        <v>260</v>
      </c>
      <c r="J734" s="77" t="s">
        <v>1527</v>
      </c>
    </row>
    <row r="735" spans="1:10" ht="18.75">
      <c r="A735" s="74" t="s">
        <v>53</v>
      </c>
      <c r="B735" s="20" t="s">
        <v>1528</v>
      </c>
      <c r="C735" s="20" t="s">
        <v>59</v>
      </c>
      <c r="D735" s="20" t="s">
        <v>1529</v>
      </c>
      <c r="E735" s="20" t="s">
        <v>1530</v>
      </c>
      <c r="F735" s="20" t="s">
        <v>178</v>
      </c>
      <c r="G735" s="75">
        <v>45778</v>
      </c>
      <c r="H735" s="75">
        <v>46507</v>
      </c>
      <c r="I735" s="76" t="s">
        <v>260</v>
      </c>
      <c r="J735" s="77" t="s">
        <v>1531</v>
      </c>
    </row>
    <row r="736" spans="1:10" ht="18.75">
      <c r="A736" s="74" t="s">
        <v>53</v>
      </c>
      <c r="B736" s="20" t="s">
        <v>342</v>
      </c>
      <c r="C736" s="20" t="s">
        <v>59</v>
      </c>
      <c r="D736" s="20" t="s">
        <v>343</v>
      </c>
      <c r="E736" s="20" t="s">
        <v>177</v>
      </c>
      <c r="F736" s="20" t="s">
        <v>185</v>
      </c>
      <c r="G736" s="75">
        <v>45047</v>
      </c>
      <c r="H736" s="75">
        <v>46873</v>
      </c>
      <c r="I736" s="76" t="s">
        <v>266</v>
      </c>
      <c r="J736" s="77" t="s">
        <v>1532</v>
      </c>
    </row>
    <row r="737" spans="1:10" ht="18.75">
      <c r="A737" s="74" t="s">
        <v>53</v>
      </c>
      <c r="B737" s="20" t="s">
        <v>253</v>
      </c>
      <c r="C737" s="20" t="s">
        <v>578</v>
      </c>
      <c r="D737" s="20" t="s">
        <v>1533</v>
      </c>
      <c r="E737" s="20" t="s">
        <v>177</v>
      </c>
      <c r="F737" s="20" t="s">
        <v>185</v>
      </c>
      <c r="G737" s="75">
        <v>45047</v>
      </c>
      <c r="H737" s="75">
        <v>46873</v>
      </c>
      <c r="I737" s="76" t="s">
        <v>179</v>
      </c>
      <c r="J737" s="77" t="s">
        <v>1534</v>
      </c>
    </row>
    <row r="738" spans="1:10" ht="18.75">
      <c r="A738" s="74" t="s">
        <v>53</v>
      </c>
      <c r="B738" s="20" t="s">
        <v>1535</v>
      </c>
      <c r="C738" s="20" t="s">
        <v>59</v>
      </c>
      <c r="D738" s="20" t="s">
        <v>1536</v>
      </c>
      <c r="E738" s="20" t="s">
        <v>177</v>
      </c>
      <c r="F738" s="20" t="s">
        <v>178</v>
      </c>
      <c r="G738" s="75">
        <v>45839</v>
      </c>
      <c r="H738" s="75">
        <v>46568</v>
      </c>
      <c r="I738" s="76" t="s">
        <v>179</v>
      </c>
      <c r="J738" s="77" t="s">
        <v>1537</v>
      </c>
    </row>
    <row r="739" spans="1:10" ht="18.75">
      <c r="A739" s="74" t="s">
        <v>1538</v>
      </c>
      <c r="B739" s="20" t="s">
        <v>376</v>
      </c>
      <c r="C739" s="20" t="s">
        <v>59</v>
      </c>
      <c r="D739" s="20" t="s">
        <v>486</v>
      </c>
      <c r="E739" s="20" t="s">
        <v>177</v>
      </c>
      <c r="F739" s="20" t="s">
        <v>178</v>
      </c>
      <c r="G739" s="75">
        <v>45839</v>
      </c>
      <c r="H739" s="75">
        <v>46568</v>
      </c>
      <c r="I739" s="76" t="s">
        <v>179</v>
      </c>
      <c r="J739" s="77" t="s">
        <v>1539</v>
      </c>
    </row>
    <row r="740" spans="1:10" ht="18.75">
      <c r="A740" s="74" t="s">
        <v>1538</v>
      </c>
      <c r="B740" s="20" t="s">
        <v>376</v>
      </c>
      <c r="C740" s="20" t="s">
        <v>181</v>
      </c>
      <c r="D740" s="20" t="s">
        <v>360</v>
      </c>
      <c r="E740" s="20" t="s">
        <v>177</v>
      </c>
      <c r="F740" s="20" t="s">
        <v>185</v>
      </c>
      <c r="G740" s="75">
        <v>45839</v>
      </c>
      <c r="H740" s="75">
        <v>47664</v>
      </c>
      <c r="I740" s="76" t="s">
        <v>197</v>
      </c>
      <c r="J740" s="77" t="s">
        <v>1540</v>
      </c>
    </row>
    <row r="741" spans="1:10" ht="18.75">
      <c r="A741" s="74" t="s">
        <v>1538</v>
      </c>
      <c r="B741" s="20" t="s">
        <v>376</v>
      </c>
      <c r="C741" s="20" t="s">
        <v>181</v>
      </c>
      <c r="D741" s="20" t="s">
        <v>1541</v>
      </c>
      <c r="E741" s="20" t="s">
        <v>177</v>
      </c>
      <c r="F741" s="20" t="s">
        <v>178</v>
      </c>
      <c r="G741" s="75">
        <v>45778</v>
      </c>
      <c r="H741" s="75">
        <v>46507</v>
      </c>
      <c r="I741" s="76" t="s">
        <v>197</v>
      </c>
      <c r="J741" s="77" t="s">
        <v>1542</v>
      </c>
    </row>
    <row r="742" spans="1:10" ht="18.75">
      <c r="A742" s="74" t="s">
        <v>1538</v>
      </c>
      <c r="B742" s="20" t="s">
        <v>269</v>
      </c>
      <c r="C742" s="20" t="s">
        <v>59</v>
      </c>
      <c r="D742" s="20" t="s">
        <v>239</v>
      </c>
      <c r="E742" s="20" t="s">
        <v>177</v>
      </c>
      <c r="F742" s="20" t="s">
        <v>185</v>
      </c>
      <c r="G742" s="75">
        <v>44835</v>
      </c>
      <c r="H742" s="75">
        <v>46660</v>
      </c>
      <c r="I742" s="76" t="s">
        <v>179</v>
      </c>
      <c r="J742" s="77" t="s">
        <v>1543</v>
      </c>
    </row>
    <row r="743" spans="1:10" ht="18.75">
      <c r="A743" s="74" t="s">
        <v>1538</v>
      </c>
      <c r="B743" s="20" t="s">
        <v>1544</v>
      </c>
      <c r="C743" s="20" t="s">
        <v>59</v>
      </c>
      <c r="D743" s="20" t="s">
        <v>1545</v>
      </c>
      <c r="E743" s="20" t="s">
        <v>177</v>
      </c>
      <c r="F743" s="20" t="s">
        <v>178</v>
      </c>
      <c r="G743" s="75">
        <v>45901</v>
      </c>
      <c r="H743" s="75">
        <v>46629</v>
      </c>
      <c r="I743" s="76" t="s">
        <v>197</v>
      </c>
      <c r="J743" s="77" t="s">
        <v>1546</v>
      </c>
    </row>
    <row r="744" spans="1:10" ht="18.75">
      <c r="A744" s="74" t="s">
        <v>1538</v>
      </c>
      <c r="B744" s="20" t="s">
        <v>1544</v>
      </c>
      <c r="C744" s="20" t="s">
        <v>59</v>
      </c>
      <c r="D744" s="20" t="s">
        <v>844</v>
      </c>
      <c r="E744" s="20" t="s">
        <v>177</v>
      </c>
      <c r="F744" s="20" t="s">
        <v>178</v>
      </c>
      <c r="G744" s="75">
        <v>45839</v>
      </c>
      <c r="H744" s="75">
        <v>46568</v>
      </c>
      <c r="I744" s="76" t="s">
        <v>197</v>
      </c>
      <c r="J744" s="77" t="s">
        <v>1547</v>
      </c>
    </row>
    <row r="745" spans="1:10" ht="18.75">
      <c r="A745" s="74" t="s">
        <v>1538</v>
      </c>
      <c r="B745" s="20" t="s">
        <v>1544</v>
      </c>
      <c r="C745" s="20" t="s">
        <v>181</v>
      </c>
      <c r="D745" s="20" t="s">
        <v>1548</v>
      </c>
      <c r="E745" s="20" t="s">
        <v>177</v>
      </c>
      <c r="F745" s="20" t="s">
        <v>185</v>
      </c>
      <c r="G745" s="75">
        <v>45931</v>
      </c>
      <c r="H745" s="75">
        <v>47756</v>
      </c>
      <c r="I745" s="76" t="s">
        <v>179</v>
      </c>
      <c r="J745" s="77" t="s">
        <v>1549</v>
      </c>
    </row>
    <row r="746" spans="1:10" ht="18.75">
      <c r="A746" s="74" t="s">
        <v>1538</v>
      </c>
      <c r="B746" s="20" t="s">
        <v>283</v>
      </c>
      <c r="C746" s="20" t="s">
        <v>181</v>
      </c>
      <c r="D746" s="20" t="s">
        <v>1550</v>
      </c>
      <c r="E746" s="20" t="s">
        <v>177</v>
      </c>
      <c r="F746" s="20" t="s">
        <v>185</v>
      </c>
      <c r="G746" s="75">
        <v>44835</v>
      </c>
      <c r="H746" s="75">
        <v>46660</v>
      </c>
      <c r="I746" s="76" t="s">
        <v>197</v>
      </c>
      <c r="J746" s="77" t="s">
        <v>1551</v>
      </c>
    </row>
    <row r="747" spans="1:10" ht="18.75">
      <c r="A747" s="74" t="s">
        <v>1538</v>
      </c>
      <c r="B747" s="20" t="s">
        <v>283</v>
      </c>
      <c r="C747" s="20" t="s">
        <v>181</v>
      </c>
      <c r="D747" s="20" t="s">
        <v>749</v>
      </c>
      <c r="E747" s="20" t="s">
        <v>177</v>
      </c>
      <c r="F747" s="20" t="s">
        <v>185</v>
      </c>
      <c r="G747" s="75">
        <v>45658</v>
      </c>
      <c r="H747" s="75">
        <v>47483</v>
      </c>
      <c r="I747" s="76" t="s">
        <v>197</v>
      </c>
      <c r="J747" s="77" t="s">
        <v>1552</v>
      </c>
    </row>
    <row r="748" spans="1:10" ht="18.75">
      <c r="A748" s="74" t="s">
        <v>1538</v>
      </c>
      <c r="B748" s="20" t="s">
        <v>283</v>
      </c>
      <c r="C748" s="20" t="s">
        <v>181</v>
      </c>
      <c r="D748" s="20" t="s">
        <v>990</v>
      </c>
      <c r="E748" s="20" t="s">
        <v>177</v>
      </c>
      <c r="F748" s="20" t="s">
        <v>185</v>
      </c>
      <c r="G748" s="75">
        <v>45658</v>
      </c>
      <c r="H748" s="75">
        <v>47483</v>
      </c>
      <c r="I748" s="76" t="s">
        <v>197</v>
      </c>
      <c r="J748" s="77" t="s">
        <v>1553</v>
      </c>
    </row>
    <row r="749" spans="1:10" ht="18.75">
      <c r="A749" s="74" t="s">
        <v>1538</v>
      </c>
      <c r="B749" s="20" t="s">
        <v>283</v>
      </c>
      <c r="C749" s="20" t="s">
        <v>181</v>
      </c>
      <c r="D749" s="20" t="s">
        <v>1554</v>
      </c>
      <c r="E749" s="20" t="s">
        <v>177</v>
      </c>
      <c r="F749" s="20" t="s">
        <v>185</v>
      </c>
      <c r="G749" s="75">
        <v>45658</v>
      </c>
      <c r="H749" s="75">
        <v>47483</v>
      </c>
      <c r="I749" s="76" t="s">
        <v>197</v>
      </c>
      <c r="J749" s="77" t="s">
        <v>1555</v>
      </c>
    </row>
    <row r="750" spans="1:10" ht="18.75">
      <c r="A750" s="74" t="s">
        <v>1538</v>
      </c>
      <c r="B750" s="20" t="s">
        <v>283</v>
      </c>
      <c r="C750" s="20" t="s">
        <v>181</v>
      </c>
      <c r="D750" s="20" t="s">
        <v>1556</v>
      </c>
      <c r="E750" s="20" t="s">
        <v>177</v>
      </c>
      <c r="F750" s="20" t="s">
        <v>185</v>
      </c>
      <c r="G750" s="75">
        <v>45658</v>
      </c>
      <c r="H750" s="75">
        <v>47483</v>
      </c>
      <c r="I750" s="76" t="s">
        <v>197</v>
      </c>
      <c r="J750" s="77" t="s">
        <v>1557</v>
      </c>
    </row>
    <row r="751" spans="1:10" ht="18.75">
      <c r="A751" s="74" t="s">
        <v>1538</v>
      </c>
      <c r="B751" s="20" t="s">
        <v>306</v>
      </c>
      <c r="C751" s="20" t="s">
        <v>59</v>
      </c>
      <c r="D751" s="20" t="s">
        <v>307</v>
      </c>
      <c r="E751" s="20" t="s">
        <v>177</v>
      </c>
      <c r="F751" s="20" t="s">
        <v>185</v>
      </c>
      <c r="G751" s="75">
        <v>45566</v>
      </c>
      <c r="H751" s="75">
        <v>46660</v>
      </c>
      <c r="I751" s="76" t="s">
        <v>266</v>
      </c>
      <c r="J751" s="77" t="s">
        <v>1558</v>
      </c>
    </row>
    <row r="752" spans="1:10" ht="18.75">
      <c r="A752" s="74" t="s">
        <v>1538</v>
      </c>
      <c r="B752" s="20" t="s">
        <v>222</v>
      </c>
      <c r="C752" s="20" t="s">
        <v>59</v>
      </c>
      <c r="D752" s="20" t="s">
        <v>311</v>
      </c>
      <c r="E752" s="20" t="s">
        <v>177</v>
      </c>
      <c r="F752" s="20" t="s">
        <v>178</v>
      </c>
      <c r="G752" s="75">
        <v>45901</v>
      </c>
      <c r="H752" s="75">
        <v>46629</v>
      </c>
      <c r="I752" s="76" t="s">
        <v>224</v>
      </c>
      <c r="J752" s="77" t="s">
        <v>1559</v>
      </c>
    </row>
    <row r="753" spans="1:10" ht="18.75">
      <c r="A753" s="74" t="s">
        <v>1538</v>
      </c>
      <c r="B753" s="20" t="s">
        <v>222</v>
      </c>
      <c r="C753" s="20" t="s">
        <v>59</v>
      </c>
      <c r="D753" s="20" t="s">
        <v>313</v>
      </c>
      <c r="E753" s="20" t="s">
        <v>177</v>
      </c>
      <c r="F753" s="20" t="s">
        <v>178</v>
      </c>
      <c r="G753" s="75">
        <v>45901</v>
      </c>
      <c r="H753" s="75">
        <v>46629</v>
      </c>
      <c r="I753" s="76" t="s">
        <v>224</v>
      </c>
      <c r="J753" s="77" t="s">
        <v>1560</v>
      </c>
    </row>
    <row r="754" spans="1:10" ht="18.75">
      <c r="A754" s="74" t="s">
        <v>1538</v>
      </c>
      <c r="B754" s="20" t="s">
        <v>222</v>
      </c>
      <c r="C754" s="20" t="s">
        <v>59</v>
      </c>
      <c r="D754" s="20" t="s">
        <v>1013</v>
      </c>
      <c r="E754" s="20" t="s">
        <v>177</v>
      </c>
      <c r="F754" s="20" t="s">
        <v>185</v>
      </c>
      <c r="G754" s="75">
        <v>45839</v>
      </c>
      <c r="H754" s="75">
        <v>47664</v>
      </c>
      <c r="I754" s="76" t="s">
        <v>224</v>
      </c>
      <c r="J754" s="77" t="s">
        <v>1561</v>
      </c>
    </row>
    <row r="755" spans="1:10" ht="18.75">
      <c r="A755" s="74" t="s">
        <v>1538</v>
      </c>
      <c r="B755" s="20" t="s">
        <v>316</v>
      </c>
      <c r="C755" s="20" t="s">
        <v>59</v>
      </c>
      <c r="D755" s="20" t="s">
        <v>294</v>
      </c>
      <c r="E755" s="20" t="s">
        <v>1562</v>
      </c>
      <c r="F755" s="20" t="s">
        <v>185</v>
      </c>
      <c r="G755" s="75">
        <v>45931</v>
      </c>
      <c r="H755" s="75">
        <v>47756</v>
      </c>
      <c r="I755" s="76" t="s">
        <v>266</v>
      </c>
      <c r="J755" s="77" t="s">
        <v>1563</v>
      </c>
    </row>
    <row r="756" spans="1:10" ht="18.75">
      <c r="A756" s="74" t="s">
        <v>1538</v>
      </c>
      <c r="B756" s="20" t="s">
        <v>316</v>
      </c>
      <c r="C756" s="20" t="s">
        <v>59</v>
      </c>
      <c r="D756" s="20" t="s">
        <v>831</v>
      </c>
      <c r="E756" s="20" t="s">
        <v>177</v>
      </c>
      <c r="F756" s="20" t="s">
        <v>178</v>
      </c>
      <c r="G756" s="75">
        <v>45778</v>
      </c>
      <c r="H756" s="75">
        <v>46507</v>
      </c>
      <c r="I756" s="76" t="s">
        <v>266</v>
      </c>
      <c r="J756" s="77" t="s">
        <v>1564</v>
      </c>
    </row>
    <row r="757" spans="1:10" ht="18.75">
      <c r="A757" s="74" t="s">
        <v>1565</v>
      </c>
      <c r="B757" s="20" t="s">
        <v>1566</v>
      </c>
      <c r="C757" s="20" t="s">
        <v>59</v>
      </c>
      <c r="D757" s="20" t="s">
        <v>726</v>
      </c>
      <c r="E757" s="20" t="s">
        <v>177</v>
      </c>
      <c r="F757" s="20" t="s">
        <v>185</v>
      </c>
      <c r="G757" s="75">
        <v>45383</v>
      </c>
      <c r="H757" s="75">
        <v>46752</v>
      </c>
      <c r="I757" s="76" t="s">
        <v>266</v>
      </c>
      <c r="J757" s="77" t="s">
        <v>1567</v>
      </c>
    </row>
    <row r="758" spans="1:10" ht="18.75">
      <c r="A758" s="74" t="s">
        <v>1565</v>
      </c>
      <c r="B758" s="20" t="s">
        <v>1568</v>
      </c>
      <c r="C758" s="20" t="s">
        <v>59</v>
      </c>
      <c r="D758" s="20" t="s">
        <v>274</v>
      </c>
      <c r="E758" s="20" t="s">
        <v>177</v>
      </c>
      <c r="F758" s="20" t="s">
        <v>185</v>
      </c>
      <c r="G758" s="75">
        <v>44927</v>
      </c>
      <c r="H758" s="75">
        <v>46752</v>
      </c>
      <c r="I758" s="76" t="s">
        <v>197</v>
      </c>
      <c r="J758" s="77" t="s">
        <v>1569</v>
      </c>
    </row>
    <row r="759" spans="1:10" ht="18.75">
      <c r="A759" s="74" t="s">
        <v>1565</v>
      </c>
      <c r="B759" s="20" t="s">
        <v>1568</v>
      </c>
      <c r="C759" s="20" t="s">
        <v>59</v>
      </c>
      <c r="D759" s="20" t="s">
        <v>239</v>
      </c>
      <c r="E759" s="20" t="s">
        <v>177</v>
      </c>
      <c r="F759" s="20" t="s">
        <v>185</v>
      </c>
      <c r="G759" s="75">
        <v>45778</v>
      </c>
      <c r="H759" s="75">
        <v>47603</v>
      </c>
      <c r="I759" s="76" t="s">
        <v>179</v>
      </c>
      <c r="J759" s="77" t="s">
        <v>1570</v>
      </c>
    </row>
    <row r="760" spans="1:10" ht="18.75">
      <c r="A760" s="74" t="s">
        <v>1565</v>
      </c>
      <c r="B760" s="20" t="s">
        <v>1568</v>
      </c>
      <c r="C760" s="20" t="s">
        <v>181</v>
      </c>
      <c r="D760" s="20" t="s">
        <v>1571</v>
      </c>
      <c r="E760" s="20" t="s">
        <v>177</v>
      </c>
      <c r="F760" s="20" t="s">
        <v>185</v>
      </c>
      <c r="G760" s="75">
        <v>45658</v>
      </c>
      <c r="H760" s="75">
        <v>47482</v>
      </c>
      <c r="I760" s="76" t="s">
        <v>197</v>
      </c>
      <c r="J760" s="77" t="s">
        <v>1572</v>
      </c>
    </row>
    <row r="761" spans="1:10" ht="18.75">
      <c r="A761" s="74" t="s">
        <v>1565</v>
      </c>
      <c r="B761" s="20" t="s">
        <v>1568</v>
      </c>
      <c r="C761" s="20" t="s">
        <v>181</v>
      </c>
      <c r="D761" s="20" t="s">
        <v>841</v>
      </c>
      <c r="E761" s="20" t="s">
        <v>177</v>
      </c>
      <c r="F761" s="20" t="s">
        <v>185</v>
      </c>
      <c r="G761" s="75">
        <v>45778</v>
      </c>
      <c r="H761" s="75">
        <v>47603</v>
      </c>
      <c r="I761" s="76" t="s">
        <v>179</v>
      </c>
      <c r="J761" s="77" t="s">
        <v>1573</v>
      </c>
    </row>
    <row r="762" spans="1:10" ht="18.75">
      <c r="A762" s="74" t="s">
        <v>1565</v>
      </c>
      <c r="B762" s="20" t="s">
        <v>1568</v>
      </c>
      <c r="C762" s="20" t="s">
        <v>181</v>
      </c>
      <c r="D762" s="20" t="s">
        <v>1556</v>
      </c>
      <c r="E762" s="20" t="s">
        <v>177</v>
      </c>
      <c r="F762" s="20" t="s">
        <v>185</v>
      </c>
      <c r="G762" s="75">
        <v>45658</v>
      </c>
      <c r="H762" s="75">
        <v>47483</v>
      </c>
      <c r="I762" s="76" t="s">
        <v>197</v>
      </c>
      <c r="J762" s="77" t="s">
        <v>1574</v>
      </c>
    </row>
    <row r="763" spans="1:10" ht="18.75">
      <c r="A763" s="74" t="s">
        <v>1565</v>
      </c>
      <c r="B763" s="20" t="s">
        <v>1568</v>
      </c>
      <c r="C763" s="20" t="s">
        <v>181</v>
      </c>
      <c r="D763" s="20" t="s">
        <v>391</v>
      </c>
      <c r="E763" s="20" t="s">
        <v>177</v>
      </c>
      <c r="F763" s="20" t="s">
        <v>185</v>
      </c>
      <c r="G763" s="75">
        <v>45748</v>
      </c>
      <c r="H763" s="75">
        <v>47572</v>
      </c>
      <c r="I763" s="76" t="s">
        <v>197</v>
      </c>
      <c r="J763" s="77" t="s">
        <v>1575</v>
      </c>
    </row>
    <row r="764" spans="1:10" ht="18.75">
      <c r="A764" s="74" t="s">
        <v>1565</v>
      </c>
      <c r="B764" s="20" t="s">
        <v>597</v>
      </c>
      <c r="C764" s="20" t="s">
        <v>59</v>
      </c>
      <c r="D764" s="20" t="s">
        <v>289</v>
      </c>
      <c r="E764" s="20" t="s">
        <v>177</v>
      </c>
      <c r="F764" s="20" t="s">
        <v>178</v>
      </c>
      <c r="G764" s="75">
        <v>45839</v>
      </c>
      <c r="H764" s="75">
        <v>46568</v>
      </c>
      <c r="I764" s="76" t="s">
        <v>260</v>
      </c>
      <c r="J764" s="77" t="s">
        <v>1576</v>
      </c>
    </row>
    <row r="765" spans="1:10" ht="18.75">
      <c r="A765" s="74" t="s">
        <v>1565</v>
      </c>
      <c r="B765" s="20" t="s">
        <v>597</v>
      </c>
      <c r="C765" s="20" t="s">
        <v>59</v>
      </c>
      <c r="D765" s="20" t="s">
        <v>1577</v>
      </c>
      <c r="E765" s="20" t="s">
        <v>177</v>
      </c>
      <c r="F765" s="20" t="s">
        <v>185</v>
      </c>
      <c r="G765" s="75">
        <v>45839</v>
      </c>
      <c r="H765" s="75">
        <v>47664</v>
      </c>
      <c r="I765" s="76" t="s">
        <v>197</v>
      </c>
      <c r="J765" s="77" t="s">
        <v>1578</v>
      </c>
    </row>
    <row r="766" spans="1:10" ht="18.75">
      <c r="A766" s="74" t="s">
        <v>1565</v>
      </c>
      <c r="B766" s="20" t="s">
        <v>757</v>
      </c>
      <c r="C766" s="20" t="s">
        <v>59</v>
      </c>
      <c r="D766" s="20" t="s">
        <v>259</v>
      </c>
      <c r="E766" s="20" t="s">
        <v>177</v>
      </c>
      <c r="F766" s="20" t="s">
        <v>178</v>
      </c>
      <c r="G766" s="75">
        <v>45717</v>
      </c>
      <c r="H766" s="75">
        <v>46446</v>
      </c>
      <c r="I766" s="76" t="s">
        <v>260</v>
      </c>
      <c r="J766" s="77" t="s">
        <v>1579</v>
      </c>
    </row>
    <row r="767" spans="1:10" ht="18.75">
      <c r="A767" s="74" t="s">
        <v>1565</v>
      </c>
      <c r="B767" s="20" t="s">
        <v>757</v>
      </c>
      <c r="C767" s="20" t="s">
        <v>59</v>
      </c>
      <c r="D767" s="20" t="s">
        <v>460</v>
      </c>
      <c r="E767" s="20" t="s">
        <v>177</v>
      </c>
      <c r="F767" s="20" t="s">
        <v>185</v>
      </c>
      <c r="G767" s="75">
        <v>45839</v>
      </c>
      <c r="H767" s="75">
        <v>47664</v>
      </c>
      <c r="I767" s="76" t="s">
        <v>260</v>
      </c>
      <c r="J767" s="77" t="s">
        <v>1580</v>
      </c>
    </row>
    <row r="768" spans="1:10" ht="18.75">
      <c r="A768" s="74" t="s">
        <v>1565</v>
      </c>
      <c r="B768" s="20" t="s">
        <v>757</v>
      </c>
      <c r="C768" s="20" t="s">
        <v>59</v>
      </c>
      <c r="D768" s="20" t="s">
        <v>921</v>
      </c>
      <c r="E768" s="20" t="s">
        <v>177</v>
      </c>
      <c r="F768" s="20" t="s">
        <v>185</v>
      </c>
      <c r="G768" s="75">
        <v>45717</v>
      </c>
      <c r="H768" s="75">
        <v>47542</v>
      </c>
      <c r="I768" s="76" t="s">
        <v>260</v>
      </c>
      <c r="J768" s="77" t="s">
        <v>1581</v>
      </c>
    </row>
    <row r="769" spans="1:10" ht="18.75">
      <c r="A769" s="74" t="s">
        <v>1565</v>
      </c>
      <c r="B769" s="20" t="s">
        <v>757</v>
      </c>
      <c r="C769" s="20" t="s">
        <v>181</v>
      </c>
      <c r="D769" s="20" t="s">
        <v>1582</v>
      </c>
      <c r="E769" s="20" t="s">
        <v>177</v>
      </c>
      <c r="F769" s="20" t="s">
        <v>178</v>
      </c>
      <c r="G769" s="75">
        <v>45931</v>
      </c>
      <c r="H769" s="75">
        <v>46660</v>
      </c>
      <c r="I769" s="76" t="s">
        <v>260</v>
      </c>
      <c r="J769" s="77" t="s">
        <v>1583</v>
      </c>
    </row>
    <row r="770" spans="1:10" ht="18.75">
      <c r="A770" s="74" t="s">
        <v>1565</v>
      </c>
      <c r="B770" s="20" t="s">
        <v>757</v>
      </c>
      <c r="C770" s="20" t="s">
        <v>181</v>
      </c>
      <c r="D770" s="20" t="s">
        <v>468</v>
      </c>
      <c r="E770" s="20" t="s">
        <v>177</v>
      </c>
      <c r="F770" s="20" t="s">
        <v>178</v>
      </c>
      <c r="G770" s="75">
        <v>45931</v>
      </c>
      <c r="H770" s="75">
        <v>46660</v>
      </c>
      <c r="I770" s="76" t="s">
        <v>260</v>
      </c>
      <c r="J770" s="77" t="s">
        <v>1584</v>
      </c>
    </row>
    <row r="771" spans="1:10" ht="18.75">
      <c r="A771" s="74" t="s">
        <v>1565</v>
      </c>
      <c r="B771" s="20" t="s">
        <v>757</v>
      </c>
      <c r="C771" s="20" t="s">
        <v>181</v>
      </c>
      <c r="D771" s="20" t="s">
        <v>548</v>
      </c>
      <c r="E771" s="20" t="s">
        <v>177</v>
      </c>
      <c r="F771" s="20" t="s">
        <v>178</v>
      </c>
      <c r="G771" s="75">
        <v>45931</v>
      </c>
      <c r="H771" s="75">
        <v>46660</v>
      </c>
      <c r="I771" s="76" t="s">
        <v>260</v>
      </c>
      <c r="J771" s="77" t="s">
        <v>1585</v>
      </c>
    </row>
    <row r="772" spans="1:10" ht="18.75">
      <c r="A772" s="74" t="s">
        <v>1565</v>
      </c>
      <c r="B772" s="20" t="s">
        <v>1586</v>
      </c>
      <c r="C772" s="20" t="s">
        <v>59</v>
      </c>
      <c r="D772" s="20" t="s">
        <v>204</v>
      </c>
      <c r="E772" s="20" t="s">
        <v>177</v>
      </c>
      <c r="F772" s="20" t="s">
        <v>185</v>
      </c>
      <c r="G772" s="75">
        <v>44835</v>
      </c>
      <c r="H772" s="75">
        <v>46660</v>
      </c>
      <c r="I772" s="76" t="s">
        <v>179</v>
      </c>
      <c r="J772" s="77" t="s">
        <v>1587</v>
      </c>
    </row>
    <row r="773" spans="1:10" ht="18.75">
      <c r="A773" s="74" t="s">
        <v>1565</v>
      </c>
      <c r="B773" s="20" t="s">
        <v>697</v>
      </c>
      <c r="C773" s="20" t="s">
        <v>59</v>
      </c>
      <c r="D773" s="20" t="s">
        <v>176</v>
      </c>
      <c r="E773" s="20" t="s">
        <v>177</v>
      </c>
      <c r="F773" s="20" t="s">
        <v>185</v>
      </c>
      <c r="G773" s="75">
        <v>45717</v>
      </c>
      <c r="H773" s="75">
        <v>47542</v>
      </c>
      <c r="I773" s="76" t="s">
        <v>179</v>
      </c>
      <c r="J773" s="77" t="s">
        <v>1588</v>
      </c>
    </row>
    <row r="774" spans="1:10" ht="18.75">
      <c r="A774" s="74" t="s">
        <v>1565</v>
      </c>
      <c r="B774" s="20" t="s">
        <v>697</v>
      </c>
      <c r="C774" s="20" t="s">
        <v>59</v>
      </c>
      <c r="D774" s="20" t="s">
        <v>589</v>
      </c>
      <c r="E774" s="20" t="s">
        <v>177</v>
      </c>
      <c r="F774" s="20" t="s">
        <v>178</v>
      </c>
      <c r="G774" s="75">
        <v>45352</v>
      </c>
      <c r="H774" s="75">
        <v>47177</v>
      </c>
      <c r="I774" s="76" t="s">
        <v>179</v>
      </c>
      <c r="J774" s="77" t="s">
        <v>1589</v>
      </c>
    </row>
    <row r="775" spans="1:10" ht="18.75">
      <c r="A775" s="74" t="s">
        <v>1565</v>
      </c>
      <c r="B775" s="20" t="s">
        <v>697</v>
      </c>
      <c r="C775" s="20" t="s">
        <v>181</v>
      </c>
      <c r="D775" s="20" t="s">
        <v>1501</v>
      </c>
      <c r="E775" s="20" t="s">
        <v>177</v>
      </c>
      <c r="F775" s="20" t="s">
        <v>178</v>
      </c>
      <c r="G775" s="75">
        <v>45839</v>
      </c>
      <c r="H775" s="75">
        <v>46568</v>
      </c>
      <c r="I775" s="76" t="s">
        <v>179</v>
      </c>
      <c r="J775" s="77" t="s">
        <v>1590</v>
      </c>
    </row>
    <row r="776" spans="1:10" ht="18.75">
      <c r="A776" s="74" t="s">
        <v>1565</v>
      </c>
      <c r="B776" s="20" t="s">
        <v>697</v>
      </c>
      <c r="C776" s="20" t="s">
        <v>181</v>
      </c>
      <c r="D776" s="20" t="s">
        <v>1503</v>
      </c>
      <c r="E776" s="20" t="s">
        <v>177</v>
      </c>
      <c r="F776" s="20" t="s">
        <v>178</v>
      </c>
      <c r="G776" s="75">
        <v>45717</v>
      </c>
      <c r="H776" s="75">
        <v>47542</v>
      </c>
      <c r="I776" s="76" t="s">
        <v>179</v>
      </c>
      <c r="J776" s="77" t="s">
        <v>1591</v>
      </c>
    </row>
    <row r="777" spans="1:10" ht="18.75">
      <c r="A777" s="74" t="s">
        <v>1565</v>
      </c>
      <c r="B777" s="20" t="s">
        <v>303</v>
      </c>
      <c r="C777" s="20" t="s">
        <v>59</v>
      </c>
      <c r="D777" s="20" t="s">
        <v>793</v>
      </c>
      <c r="E777" s="20" t="s">
        <v>177</v>
      </c>
      <c r="F777" s="20" t="s">
        <v>185</v>
      </c>
      <c r="G777" s="75">
        <v>44682</v>
      </c>
      <c r="H777" s="75">
        <v>46507</v>
      </c>
      <c r="I777" s="76" t="s">
        <v>266</v>
      </c>
      <c r="J777" s="77" t="s">
        <v>1592</v>
      </c>
    </row>
    <row r="778" spans="1:10" ht="18.75">
      <c r="A778" s="74" t="s">
        <v>1565</v>
      </c>
      <c r="B778" s="20" t="s">
        <v>306</v>
      </c>
      <c r="C778" s="20" t="s">
        <v>59</v>
      </c>
      <c r="D778" s="20" t="s">
        <v>307</v>
      </c>
      <c r="E778" s="20" t="s">
        <v>177</v>
      </c>
      <c r="F778" s="20" t="s">
        <v>185</v>
      </c>
      <c r="G778" s="75">
        <v>45566</v>
      </c>
      <c r="H778" s="75">
        <v>46873</v>
      </c>
      <c r="I778" s="76" t="s">
        <v>266</v>
      </c>
      <c r="J778" s="77" t="s">
        <v>1593</v>
      </c>
    </row>
    <row r="779" spans="1:10" ht="18.75">
      <c r="A779" s="74" t="s">
        <v>1565</v>
      </c>
      <c r="B779" s="20" t="s">
        <v>222</v>
      </c>
      <c r="C779" s="20" t="s">
        <v>59</v>
      </c>
      <c r="D779" s="20" t="s">
        <v>1120</v>
      </c>
      <c r="E779" s="20" t="s">
        <v>177</v>
      </c>
      <c r="F779" s="20" t="s">
        <v>185</v>
      </c>
      <c r="G779" s="75">
        <v>45658</v>
      </c>
      <c r="H779" s="75">
        <v>47483</v>
      </c>
      <c r="I779" s="76" t="s">
        <v>224</v>
      </c>
      <c r="J779" s="77" t="s">
        <v>1594</v>
      </c>
    </row>
    <row r="780" spans="1:10" ht="18.75">
      <c r="A780" s="74" t="s">
        <v>1565</v>
      </c>
      <c r="B780" s="20" t="s">
        <v>222</v>
      </c>
      <c r="C780" s="20" t="s">
        <v>59</v>
      </c>
      <c r="D780" s="20" t="s">
        <v>223</v>
      </c>
      <c r="E780" s="20" t="s">
        <v>177</v>
      </c>
      <c r="F780" s="20" t="s">
        <v>185</v>
      </c>
      <c r="G780" s="75">
        <v>45383</v>
      </c>
      <c r="H780" s="75">
        <v>46507</v>
      </c>
      <c r="I780" s="76" t="s">
        <v>224</v>
      </c>
      <c r="J780" s="77" t="s">
        <v>1595</v>
      </c>
    </row>
    <row r="781" spans="1:10" ht="18.75">
      <c r="A781" s="74" t="s">
        <v>1565</v>
      </c>
      <c r="B781" s="20" t="s">
        <v>222</v>
      </c>
      <c r="C781" s="20" t="s">
        <v>181</v>
      </c>
      <c r="D781" s="20" t="s">
        <v>1596</v>
      </c>
      <c r="E781" s="20" t="s">
        <v>177</v>
      </c>
      <c r="F781" s="20" t="s">
        <v>185</v>
      </c>
      <c r="G781" s="75">
        <v>45901</v>
      </c>
      <c r="H781" s="75">
        <v>47725</v>
      </c>
      <c r="I781" s="76" t="s">
        <v>224</v>
      </c>
      <c r="J781" s="77" t="s">
        <v>1597</v>
      </c>
    </row>
    <row r="782" spans="1:10" ht="18.75">
      <c r="A782" s="74" t="s">
        <v>1565</v>
      </c>
      <c r="B782" s="20" t="s">
        <v>222</v>
      </c>
      <c r="C782" s="20" t="s">
        <v>181</v>
      </c>
      <c r="D782" s="20" t="s">
        <v>223</v>
      </c>
      <c r="E782" s="20" t="s">
        <v>177</v>
      </c>
      <c r="F782" s="20" t="s">
        <v>185</v>
      </c>
      <c r="G782" s="75">
        <v>45658</v>
      </c>
      <c r="H782" s="75">
        <v>47483</v>
      </c>
      <c r="I782" s="76" t="s">
        <v>224</v>
      </c>
      <c r="J782" s="77" t="s">
        <v>1598</v>
      </c>
    </row>
    <row r="783" spans="1:10" ht="18.75">
      <c r="A783" s="74" t="s">
        <v>1565</v>
      </c>
      <c r="B783" s="20" t="s">
        <v>222</v>
      </c>
      <c r="C783" s="20" t="s">
        <v>181</v>
      </c>
      <c r="D783" s="20" t="s">
        <v>1599</v>
      </c>
      <c r="E783" s="20" t="s">
        <v>177</v>
      </c>
      <c r="F783" s="20" t="s">
        <v>185</v>
      </c>
      <c r="G783" s="75">
        <v>45901</v>
      </c>
      <c r="H783" s="75">
        <v>47725</v>
      </c>
      <c r="I783" s="76" t="s">
        <v>224</v>
      </c>
      <c r="J783" s="77" t="s">
        <v>1600</v>
      </c>
    </row>
    <row r="784" spans="1:10" ht="18.75">
      <c r="A784" s="74" t="s">
        <v>1565</v>
      </c>
      <c r="B784" s="20" t="s">
        <v>316</v>
      </c>
      <c r="C784" s="20" t="s">
        <v>59</v>
      </c>
      <c r="D784" s="20" t="s">
        <v>294</v>
      </c>
      <c r="E784" s="20" t="s">
        <v>177</v>
      </c>
      <c r="F784" s="20" t="s">
        <v>178</v>
      </c>
      <c r="G784" s="75">
        <v>45778</v>
      </c>
      <c r="H784" s="75">
        <v>46507</v>
      </c>
      <c r="I784" s="76" t="s">
        <v>266</v>
      </c>
      <c r="J784" s="77" t="s">
        <v>1601</v>
      </c>
    </row>
    <row r="785" spans="1:10" ht="18.75">
      <c r="A785" s="74" t="s">
        <v>1565</v>
      </c>
      <c r="B785" s="20" t="s">
        <v>316</v>
      </c>
      <c r="C785" s="20" t="s">
        <v>59</v>
      </c>
      <c r="D785" s="20" t="s">
        <v>319</v>
      </c>
      <c r="E785" s="20" t="s">
        <v>177</v>
      </c>
      <c r="F785" s="20" t="s">
        <v>178</v>
      </c>
      <c r="G785" s="75">
        <v>45778</v>
      </c>
      <c r="H785" s="75">
        <v>46507</v>
      </c>
      <c r="I785" s="76" t="s">
        <v>266</v>
      </c>
      <c r="J785" s="77" t="s">
        <v>1602</v>
      </c>
    </row>
    <row r="786" spans="1:10" ht="18.75">
      <c r="A786" s="74" t="s">
        <v>1565</v>
      </c>
      <c r="B786" s="20" t="s">
        <v>439</v>
      </c>
      <c r="C786" s="20" t="s">
        <v>59</v>
      </c>
      <c r="D786" s="20" t="s">
        <v>731</v>
      </c>
      <c r="E786" s="20" t="s">
        <v>177</v>
      </c>
      <c r="F786" s="20" t="s">
        <v>185</v>
      </c>
      <c r="G786" s="75">
        <v>45383</v>
      </c>
      <c r="H786" s="75">
        <v>47208</v>
      </c>
      <c r="I786" s="76" t="s">
        <v>260</v>
      </c>
      <c r="J786" s="77" t="s">
        <v>1603</v>
      </c>
    </row>
    <row r="787" spans="1:10" ht="18.75">
      <c r="A787" s="74" t="s">
        <v>1565</v>
      </c>
      <c r="B787" s="20" t="s">
        <v>439</v>
      </c>
      <c r="C787" s="20" t="s">
        <v>59</v>
      </c>
      <c r="D787" s="20" t="s">
        <v>686</v>
      </c>
      <c r="E787" s="20" t="s">
        <v>177</v>
      </c>
      <c r="F787" s="20" t="s">
        <v>185</v>
      </c>
      <c r="G787" s="75">
        <v>45383</v>
      </c>
      <c r="H787" s="75">
        <v>47207</v>
      </c>
      <c r="I787" s="76" t="s">
        <v>260</v>
      </c>
      <c r="J787" s="77" t="s">
        <v>1604</v>
      </c>
    </row>
    <row r="788" spans="1:10" ht="18.75">
      <c r="A788" s="74" t="s">
        <v>1565</v>
      </c>
      <c r="B788" s="20" t="s">
        <v>439</v>
      </c>
      <c r="C788" s="20" t="s">
        <v>59</v>
      </c>
      <c r="D788" s="20" t="s">
        <v>440</v>
      </c>
      <c r="E788" s="20" t="s">
        <v>177</v>
      </c>
      <c r="F788" s="20" t="s">
        <v>185</v>
      </c>
      <c r="G788" s="75">
        <v>45383</v>
      </c>
      <c r="H788" s="75">
        <v>47208</v>
      </c>
      <c r="I788" s="76" t="s">
        <v>260</v>
      </c>
      <c r="J788" s="77" t="s">
        <v>1605</v>
      </c>
    </row>
    <row r="789" spans="1:10" ht="18.75">
      <c r="A789" s="74" t="s">
        <v>1565</v>
      </c>
      <c r="B789" s="20" t="s">
        <v>439</v>
      </c>
      <c r="C789" s="20" t="s">
        <v>59</v>
      </c>
      <c r="D789" s="20" t="s">
        <v>689</v>
      </c>
      <c r="E789" s="20" t="s">
        <v>177</v>
      </c>
      <c r="F789" s="20" t="s">
        <v>185</v>
      </c>
      <c r="G789" s="75">
        <v>45383</v>
      </c>
      <c r="H789" s="75">
        <v>47208</v>
      </c>
      <c r="I789" s="76" t="s">
        <v>260</v>
      </c>
      <c r="J789" s="77" t="s">
        <v>1606</v>
      </c>
    </row>
    <row r="790" spans="1:10" ht="18.75">
      <c r="A790" s="74" t="s">
        <v>1565</v>
      </c>
      <c r="B790" s="20" t="s">
        <v>777</v>
      </c>
      <c r="C790" s="20" t="s">
        <v>59</v>
      </c>
      <c r="D790" s="20" t="s">
        <v>503</v>
      </c>
      <c r="E790" s="20" t="s">
        <v>177</v>
      </c>
      <c r="F790" s="20" t="s">
        <v>178</v>
      </c>
      <c r="G790" s="75">
        <v>45901</v>
      </c>
      <c r="H790" s="75">
        <v>46629</v>
      </c>
      <c r="I790" s="76" t="s">
        <v>197</v>
      </c>
      <c r="J790" s="77" t="s">
        <v>1607</v>
      </c>
    </row>
    <row r="791" spans="1:10" ht="18.75">
      <c r="A791" s="74" t="s">
        <v>1565</v>
      </c>
      <c r="B791" s="20" t="s">
        <v>777</v>
      </c>
      <c r="C791" s="20" t="s">
        <v>181</v>
      </c>
      <c r="D791" s="20" t="s">
        <v>1608</v>
      </c>
      <c r="E791" s="20" t="s">
        <v>177</v>
      </c>
      <c r="F791" s="20" t="s">
        <v>185</v>
      </c>
      <c r="G791" s="75">
        <v>45901</v>
      </c>
      <c r="H791" s="75">
        <v>47725</v>
      </c>
      <c r="I791" s="76" t="s">
        <v>197</v>
      </c>
      <c r="J791" s="77" t="s">
        <v>1609</v>
      </c>
    </row>
    <row r="792" spans="1:10" ht="18.75">
      <c r="A792" s="74" t="s">
        <v>1565</v>
      </c>
      <c r="B792" s="20" t="s">
        <v>777</v>
      </c>
      <c r="C792" s="20" t="s">
        <v>181</v>
      </c>
      <c r="D792" s="20" t="s">
        <v>1610</v>
      </c>
      <c r="E792" s="20" t="s">
        <v>177</v>
      </c>
      <c r="F792" s="20" t="s">
        <v>185</v>
      </c>
      <c r="G792" s="75">
        <v>45901</v>
      </c>
      <c r="H792" s="75">
        <v>47725</v>
      </c>
      <c r="I792" s="76" t="s">
        <v>197</v>
      </c>
      <c r="J792" s="77" t="s">
        <v>1611</v>
      </c>
    </row>
    <row r="793" spans="1:10" ht="18.75">
      <c r="A793" s="74" t="s">
        <v>1565</v>
      </c>
      <c r="B793" s="20" t="s">
        <v>777</v>
      </c>
      <c r="C793" s="20" t="s">
        <v>181</v>
      </c>
      <c r="D793" s="20" t="s">
        <v>567</v>
      </c>
      <c r="E793" s="20" t="s">
        <v>177</v>
      </c>
      <c r="F793" s="20" t="s">
        <v>185</v>
      </c>
      <c r="G793" s="75">
        <v>45901</v>
      </c>
      <c r="H793" s="75">
        <v>47725</v>
      </c>
      <c r="I793" s="76" t="s">
        <v>197</v>
      </c>
      <c r="J793" s="77" t="s">
        <v>1612</v>
      </c>
    </row>
    <row r="794" spans="1:10" ht="18.75">
      <c r="A794" s="74" t="s">
        <v>1565</v>
      </c>
      <c r="B794" s="20" t="s">
        <v>492</v>
      </c>
      <c r="C794" s="20" t="s">
        <v>59</v>
      </c>
      <c r="D794" s="20" t="s">
        <v>494</v>
      </c>
      <c r="E794" s="20" t="s">
        <v>177</v>
      </c>
      <c r="F794" s="20" t="s">
        <v>185</v>
      </c>
      <c r="G794" s="75">
        <v>45748</v>
      </c>
      <c r="H794" s="75">
        <v>47572</v>
      </c>
      <c r="I794" s="76" t="s">
        <v>197</v>
      </c>
      <c r="J794" s="77" t="s">
        <v>1613</v>
      </c>
    </row>
    <row r="795" spans="1:10" ht="18.75">
      <c r="A795" s="74" t="s">
        <v>1565</v>
      </c>
      <c r="B795" s="20" t="s">
        <v>492</v>
      </c>
      <c r="C795" s="20" t="s">
        <v>59</v>
      </c>
      <c r="D795" s="20" t="s">
        <v>358</v>
      </c>
      <c r="E795" s="20" t="s">
        <v>177</v>
      </c>
      <c r="F795" s="20" t="s">
        <v>185</v>
      </c>
      <c r="G795" s="75">
        <v>45748</v>
      </c>
      <c r="H795" s="75">
        <v>47572</v>
      </c>
      <c r="I795" s="76" t="s">
        <v>197</v>
      </c>
      <c r="J795" s="77" t="s">
        <v>1614</v>
      </c>
    </row>
    <row r="796" spans="1:10" ht="18.75">
      <c r="A796" s="74" t="s">
        <v>1565</v>
      </c>
      <c r="B796" s="20" t="s">
        <v>492</v>
      </c>
      <c r="C796" s="20" t="s">
        <v>59</v>
      </c>
      <c r="D796" s="20" t="s">
        <v>360</v>
      </c>
      <c r="E796" s="20" t="s">
        <v>177</v>
      </c>
      <c r="F796" s="20" t="s">
        <v>185</v>
      </c>
      <c r="G796" s="75">
        <v>45748</v>
      </c>
      <c r="H796" s="75">
        <v>47572</v>
      </c>
      <c r="I796" s="76" t="s">
        <v>197</v>
      </c>
      <c r="J796" s="77" t="s">
        <v>1615</v>
      </c>
    </row>
    <row r="797" spans="1:10" ht="18.75">
      <c r="A797" s="74" t="s">
        <v>1565</v>
      </c>
      <c r="B797" s="20" t="s">
        <v>492</v>
      </c>
      <c r="C797" s="20" t="s">
        <v>181</v>
      </c>
      <c r="D797" s="20" t="s">
        <v>664</v>
      </c>
      <c r="E797" s="20" t="s">
        <v>177</v>
      </c>
      <c r="F797" s="20" t="s">
        <v>185</v>
      </c>
      <c r="G797" s="75">
        <v>45748</v>
      </c>
      <c r="H797" s="75">
        <v>47572</v>
      </c>
      <c r="I797" s="76" t="s">
        <v>197</v>
      </c>
      <c r="J797" s="77" t="s">
        <v>1616</v>
      </c>
    </row>
    <row r="798" spans="1:10" ht="18.75">
      <c r="A798" s="74" t="s">
        <v>1565</v>
      </c>
      <c r="B798" s="20" t="s">
        <v>1617</v>
      </c>
      <c r="C798" s="20" t="s">
        <v>181</v>
      </c>
      <c r="D798" s="20" t="s">
        <v>1618</v>
      </c>
      <c r="E798" s="20" t="s">
        <v>177</v>
      </c>
      <c r="F798" s="20" t="s">
        <v>178</v>
      </c>
      <c r="G798" s="75">
        <v>45931</v>
      </c>
      <c r="H798" s="75">
        <v>46660</v>
      </c>
      <c r="I798" s="76" t="s">
        <v>266</v>
      </c>
      <c r="J798" s="77" t="s">
        <v>1619</v>
      </c>
    </row>
    <row r="799" spans="1:10" ht="18.75">
      <c r="A799" s="74" t="s">
        <v>1620</v>
      </c>
      <c r="B799" s="20" t="s">
        <v>666</v>
      </c>
      <c r="C799" s="20" t="s">
        <v>59</v>
      </c>
      <c r="D799" s="20" t="s">
        <v>239</v>
      </c>
      <c r="E799" s="20" t="s">
        <v>177</v>
      </c>
      <c r="F799" s="20" t="s">
        <v>185</v>
      </c>
      <c r="G799" s="75">
        <v>45778</v>
      </c>
      <c r="H799" s="75">
        <v>47603</v>
      </c>
      <c r="I799" s="76" t="s">
        <v>179</v>
      </c>
      <c r="J799" s="77" t="s">
        <v>1621</v>
      </c>
    </row>
    <row r="800" spans="1:10" ht="18.75">
      <c r="A800" s="74" t="s">
        <v>1620</v>
      </c>
      <c r="B800" s="20" t="s">
        <v>1622</v>
      </c>
      <c r="C800" s="20" t="s">
        <v>59</v>
      </c>
      <c r="D800" s="20" t="s">
        <v>289</v>
      </c>
      <c r="E800" s="20" t="s">
        <v>177</v>
      </c>
      <c r="F800" s="20" t="s">
        <v>185</v>
      </c>
      <c r="G800" s="75">
        <v>44317</v>
      </c>
      <c r="H800" s="75">
        <v>46873</v>
      </c>
      <c r="I800" s="76" t="s">
        <v>260</v>
      </c>
      <c r="J800" s="77" t="s">
        <v>1623</v>
      </c>
    </row>
    <row r="801" spans="1:10" ht="18.75">
      <c r="A801" s="74" t="s">
        <v>1620</v>
      </c>
      <c r="B801" s="20" t="s">
        <v>293</v>
      </c>
      <c r="C801" s="20" t="s">
        <v>59</v>
      </c>
      <c r="D801" s="20" t="s">
        <v>294</v>
      </c>
      <c r="E801" s="20" t="s">
        <v>177</v>
      </c>
      <c r="F801" s="20" t="s">
        <v>185</v>
      </c>
      <c r="G801" s="75">
        <v>45536</v>
      </c>
      <c r="H801" s="75">
        <v>46996</v>
      </c>
      <c r="I801" s="76" t="s">
        <v>266</v>
      </c>
      <c r="J801" s="77" t="s">
        <v>1624</v>
      </c>
    </row>
    <row r="802" spans="1:10" ht="18.75">
      <c r="A802" s="74" t="s">
        <v>1620</v>
      </c>
      <c r="B802" s="20" t="s">
        <v>697</v>
      </c>
      <c r="C802" s="20" t="s">
        <v>59</v>
      </c>
      <c r="D802" s="20" t="s">
        <v>204</v>
      </c>
      <c r="E802" s="20" t="s">
        <v>177</v>
      </c>
      <c r="F802" s="20" t="s">
        <v>185</v>
      </c>
      <c r="G802" s="75">
        <v>44835</v>
      </c>
      <c r="H802" s="75">
        <v>46660</v>
      </c>
      <c r="I802" s="76" t="s">
        <v>179</v>
      </c>
      <c r="J802" s="77" t="s">
        <v>1625</v>
      </c>
    </row>
    <row r="803" spans="1:10" ht="18.75">
      <c r="A803" s="74" t="s">
        <v>1620</v>
      </c>
      <c r="B803" s="20" t="s">
        <v>697</v>
      </c>
      <c r="C803" s="20" t="s">
        <v>59</v>
      </c>
      <c r="D803" s="20" t="s">
        <v>486</v>
      </c>
      <c r="E803" s="20" t="s">
        <v>177</v>
      </c>
      <c r="F803" s="20" t="s">
        <v>185</v>
      </c>
      <c r="G803" s="75">
        <v>45778</v>
      </c>
      <c r="H803" s="75">
        <v>47603</v>
      </c>
      <c r="I803" s="76" t="s">
        <v>179</v>
      </c>
      <c r="J803" s="77" t="s">
        <v>1626</v>
      </c>
    </row>
    <row r="804" spans="1:10" ht="18.75">
      <c r="A804" s="74" t="s">
        <v>1620</v>
      </c>
      <c r="B804" s="20" t="s">
        <v>697</v>
      </c>
      <c r="C804" s="20" t="s">
        <v>181</v>
      </c>
      <c r="D804" s="20" t="s">
        <v>1627</v>
      </c>
      <c r="E804" s="20" t="s">
        <v>177</v>
      </c>
      <c r="F804" s="20" t="s">
        <v>185</v>
      </c>
      <c r="G804" s="75">
        <v>45931</v>
      </c>
      <c r="H804" s="75">
        <v>47756</v>
      </c>
      <c r="I804" s="76" t="s">
        <v>179</v>
      </c>
      <c r="J804" s="77" t="s">
        <v>1628</v>
      </c>
    </row>
    <row r="805" spans="1:10" ht="18.75">
      <c r="A805" s="74" t="s">
        <v>1620</v>
      </c>
      <c r="B805" s="20" t="s">
        <v>1629</v>
      </c>
      <c r="C805" s="20" t="s">
        <v>59</v>
      </c>
      <c r="D805" s="20" t="s">
        <v>613</v>
      </c>
      <c r="E805" s="20" t="s">
        <v>177</v>
      </c>
      <c r="F805" s="20" t="s">
        <v>178</v>
      </c>
      <c r="G805" s="75">
        <v>45839</v>
      </c>
      <c r="H805" s="75">
        <v>46568</v>
      </c>
      <c r="I805" s="76" t="s">
        <v>266</v>
      </c>
      <c r="J805" s="77" t="s">
        <v>1630</v>
      </c>
    </row>
    <row r="806" spans="1:10" ht="18.75">
      <c r="A806" s="74" t="s">
        <v>1620</v>
      </c>
      <c r="B806" s="20" t="s">
        <v>1629</v>
      </c>
      <c r="C806" s="20" t="s">
        <v>59</v>
      </c>
      <c r="D806" s="20" t="s">
        <v>820</v>
      </c>
      <c r="E806" s="20" t="s">
        <v>177</v>
      </c>
      <c r="F806" s="20" t="s">
        <v>185</v>
      </c>
      <c r="G806" s="75">
        <v>45931</v>
      </c>
      <c r="H806" s="75">
        <v>47756</v>
      </c>
      <c r="I806" s="76" t="s">
        <v>266</v>
      </c>
      <c r="J806" s="77" t="s">
        <v>1631</v>
      </c>
    </row>
    <row r="807" spans="1:10" ht="18.75">
      <c r="A807" s="74" t="s">
        <v>1620</v>
      </c>
      <c r="B807" s="20" t="s">
        <v>1629</v>
      </c>
      <c r="C807" s="20" t="s">
        <v>59</v>
      </c>
      <c r="D807" s="20" t="s">
        <v>1632</v>
      </c>
      <c r="E807" s="20" t="s">
        <v>177</v>
      </c>
      <c r="F807" s="20" t="s">
        <v>185</v>
      </c>
      <c r="G807" s="75">
        <v>45658</v>
      </c>
      <c r="H807" s="75">
        <v>46811</v>
      </c>
      <c r="I807" s="76" t="s">
        <v>266</v>
      </c>
      <c r="J807" s="77" t="s">
        <v>1633</v>
      </c>
    </row>
    <row r="808" spans="1:10" ht="18.75">
      <c r="A808" s="74" t="s">
        <v>1620</v>
      </c>
      <c r="B808" s="20" t="s">
        <v>303</v>
      </c>
      <c r="C808" s="20" t="s">
        <v>59</v>
      </c>
      <c r="D808" s="20" t="s">
        <v>635</v>
      </c>
      <c r="E808" s="20" t="s">
        <v>177</v>
      </c>
      <c r="F808" s="20" t="s">
        <v>185</v>
      </c>
      <c r="G808" s="75">
        <v>44835</v>
      </c>
      <c r="H808" s="75">
        <v>46660</v>
      </c>
      <c r="I808" s="76" t="s">
        <v>266</v>
      </c>
      <c r="J808" s="77" t="s">
        <v>1634</v>
      </c>
    </row>
    <row r="809" spans="1:10" ht="18.75">
      <c r="A809" s="74" t="s">
        <v>1620</v>
      </c>
      <c r="B809" s="20" t="s">
        <v>303</v>
      </c>
      <c r="C809" s="20" t="s">
        <v>181</v>
      </c>
      <c r="D809" s="20" t="s">
        <v>1635</v>
      </c>
      <c r="E809" s="20" t="s">
        <v>177</v>
      </c>
      <c r="F809" s="20" t="s">
        <v>178</v>
      </c>
      <c r="G809" s="75">
        <v>45931</v>
      </c>
      <c r="H809" s="75">
        <v>46660</v>
      </c>
      <c r="I809" s="76" t="s">
        <v>266</v>
      </c>
      <c r="J809" s="77" t="s">
        <v>1636</v>
      </c>
    </row>
    <row r="810" spans="1:10" ht="18.75">
      <c r="A810" s="74" t="s">
        <v>1620</v>
      </c>
      <c r="B810" s="20" t="s">
        <v>306</v>
      </c>
      <c r="C810" s="20" t="s">
        <v>59</v>
      </c>
      <c r="D810" s="20" t="s">
        <v>307</v>
      </c>
      <c r="E810" s="20" t="s">
        <v>177</v>
      </c>
      <c r="F810" s="20" t="s">
        <v>185</v>
      </c>
      <c r="G810" s="75">
        <v>44317</v>
      </c>
      <c r="H810" s="75">
        <v>46873</v>
      </c>
      <c r="I810" s="76" t="s">
        <v>266</v>
      </c>
      <c r="J810" s="77" t="s">
        <v>1637</v>
      </c>
    </row>
    <row r="811" spans="1:10" ht="18.75">
      <c r="A811" s="74" t="s">
        <v>1620</v>
      </c>
      <c r="B811" s="20" t="s">
        <v>316</v>
      </c>
      <c r="C811" s="20" t="s">
        <v>59</v>
      </c>
      <c r="D811" s="20" t="s">
        <v>1638</v>
      </c>
      <c r="E811" s="20" t="s">
        <v>177</v>
      </c>
      <c r="F811" s="20" t="s">
        <v>178</v>
      </c>
      <c r="G811" s="75">
        <v>45931</v>
      </c>
      <c r="H811" s="75">
        <v>46660</v>
      </c>
      <c r="I811" s="76" t="s">
        <v>266</v>
      </c>
      <c r="J811" s="77" t="s">
        <v>1639</v>
      </c>
    </row>
    <row r="812" spans="1:10" ht="18.75">
      <c r="A812" s="74" t="s">
        <v>1620</v>
      </c>
      <c r="B812" s="20" t="s">
        <v>316</v>
      </c>
      <c r="C812" s="20" t="s">
        <v>59</v>
      </c>
      <c r="D812" s="20" t="s">
        <v>615</v>
      </c>
      <c r="E812" s="20" t="s">
        <v>177</v>
      </c>
      <c r="F812" s="20" t="s">
        <v>185</v>
      </c>
      <c r="G812" s="75">
        <v>45597</v>
      </c>
      <c r="H812" s="75">
        <v>46873</v>
      </c>
      <c r="I812" s="76" t="s">
        <v>266</v>
      </c>
      <c r="J812" s="77" t="s">
        <v>1640</v>
      </c>
    </row>
    <row r="813" spans="1:10" ht="18.75">
      <c r="A813" s="74" t="s">
        <v>1620</v>
      </c>
      <c r="B813" s="20" t="s">
        <v>316</v>
      </c>
      <c r="C813" s="20" t="s">
        <v>59</v>
      </c>
      <c r="D813" s="20" t="s">
        <v>319</v>
      </c>
      <c r="E813" s="20" t="s">
        <v>177</v>
      </c>
      <c r="F813" s="20" t="s">
        <v>185</v>
      </c>
      <c r="G813" s="75">
        <v>44317</v>
      </c>
      <c r="H813" s="75">
        <v>46873</v>
      </c>
      <c r="I813" s="76" t="s">
        <v>266</v>
      </c>
      <c r="J813" s="77" t="s">
        <v>1641</v>
      </c>
    </row>
    <row r="814" spans="1:10" ht="18.75">
      <c r="A814" s="74" t="s">
        <v>1620</v>
      </c>
      <c r="B814" s="20" t="s">
        <v>316</v>
      </c>
      <c r="C814" s="20" t="s">
        <v>59</v>
      </c>
      <c r="D814" s="20" t="s">
        <v>1642</v>
      </c>
      <c r="E814" s="20" t="s">
        <v>177</v>
      </c>
      <c r="F814" s="20" t="s">
        <v>185</v>
      </c>
      <c r="G814" s="75">
        <v>44317</v>
      </c>
      <c r="H814" s="75">
        <v>46873</v>
      </c>
      <c r="I814" s="76" t="s">
        <v>266</v>
      </c>
      <c r="J814" s="77" t="s">
        <v>1643</v>
      </c>
    </row>
    <row r="815" spans="1:10" ht="18.75">
      <c r="A815" s="74" t="s">
        <v>1620</v>
      </c>
      <c r="B815" s="20" t="s">
        <v>316</v>
      </c>
      <c r="C815" s="20" t="s">
        <v>59</v>
      </c>
      <c r="D815" s="20" t="s">
        <v>726</v>
      </c>
      <c r="E815" s="20" t="s">
        <v>177</v>
      </c>
      <c r="F815" s="20" t="s">
        <v>185</v>
      </c>
      <c r="G815" s="75">
        <v>45658</v>
      </c>
      <c r="H815" s="75">
        <v>46873</v>
      </c>
      <c r="I815" s="76" t="s">
        <v>266</v>
      </c>
      <c r="J815" s="77" t="s">
        <v>1644</v>
      </c>
    </row>
    <row r="816" spans="1:10" ht="18.75">
      <c r="A816" s="74" t="s">
        <v>1620</v>
      </c>
      <c r="B816" s="20" t="s">
        <v>1645</v>
      </c>
      <c r="C816" s="20" t="s">
        <v>181</v>
      </c>
      <c r="D816" s="20" t="s">
        <v>803</v>
      </c>
      <c r="E816" s="20" t="s">
        <v>177</v>
      </c>
      <c r="F816" s="20" t="s">
        <v>185</v>
      </c>
      <c r="G816" s="75">
        <v>45901</v>
      </c>
      <c r="H816" s="75">
        <v>47725</v>
      </c>
      <c r="I816" s="76" t="s">
        <v>197</v>
      </c>
      <c r="J816" s="77" t="s">
        <v>1646</v>
      </c>
    </row>
    <row r="817" spans="1:10" ht="18.75">
      <c r="A817" s="74" t="s">
        <v>1620</v>
      </c>
      <c r="B817" s="20" t="s">
        <v>1645</v>
      </c>
      <c r="C817" s="20" t="s">
        <v>181</v>
      </c>
      <c r="D817" s="20" t="s">
        <v>670</v>
      </c>
      <c r="E817" s="20" t="s">
        <v>177</v>
      </c>
      <c r="F817" s="20" t="s">
        <v>185</v>
      </c>
      <c r="G817" s="75">
        <v>45901</v>
      </c>
      <c r="H817" s="75">
        <v>47725</v>
      </c>
      <c r="I817" s="76" t="s">
        <v>197</v>
      </c>
      <c r="J817" s="77" t="s">
        <v>1647</v>
      </c>
    </row>
    <row r="818" spans="1:10" ht="18.75">
      <c r="A818" s="74" t="s">
        <v>1620</v>
      </c>
      <c r="B818" s="20" t="s">
        <v>1645</v>
      </c>
      <c r="C818" s="20" t="s">
        <v>181</v>
      </c>
      <c r="D818" s="20" t="s">
        <v>1648</v>
      </c>
      <c r="E818" s="20" t="s">
        <v>177</v>
      </c>
      <c r="F818" s="20" t="s">
        <v>185</v>
      </c>
      <c r="G818" s="75">
        <v>45901</v>
      </c>
      <c r="H818" s="75">
        <v>47725</v>
      </c>
      <c r="I818" s="76" t="s">
        <v>197</v>
      </c>
      <c r="J818" s="77" t="s">
        <v>1649</v>
      </c>
    </row>
    <row r="819" spans="1:10" ht="18.75">
      <c r="A819" s="74" t="s">
        <v>1620</v>
      </c>
      <c r="B819" s="20" t="s">
        <v>1645</v>
      </c>
      <c r="C819" s="20" t="s">
        <v>181</v>
      </c>
      <c r="D819" s="20" t="s">
        <v>841</v>
      </c>
      <c r="E819" s="20" t="s">
        <v>177</v>
      </c>
      <c r="F819" s="20" t="s">
        <v>185</v>
      </c>
      <c r="G819" s="75">
        <v>45931</v>
      </c>
      <c r="H819" s="75">
        <v>47756</v>
      </c>
      <c r="I819" s="76" t="s">
        <v>179</v>
      </c>
      <c r="J819" s="77" t="s">
        <v>1650</v>
      </c>
    </row>
    <row r="820" spans="1:10" ht="18.75">
      <c r="A820" s="74" t="s">
        <v>1620</v>
      </c>
      <c r="B820" s="20" t="s">
        <v>342</v>
      </c>
      <c r="C820" s="20" t="s">
        <v>59</v>
      </c>
      <c r="D820" s="20" t="s">
        <v>884</v>
      </c>
      <c r="E820" s="20" t="s">
        <v>177</v>
      </c>
      <c r="F820" s="20" t="s">
        <v>185</v>
      </c>
      <c r="G820" s="75">
        <v>44317</v>
      </c>
      <c r="H820" s="75">
        <v>46873</v>
      </c>
      <c r="I820" s="76" t="s">
        <v>266</v>
      </c>
      <c r="J820" s="77" t="s">
        <v>1651</v>
      </c>
    </row>
    <row r="821" spans="1:10" ht="18.75">
      <c r="A821" s="74" t="s">
        <v>1620</v>
      </c>
      <c r="B821" s="20" t="s">
        <v>1452</v>
      </c>
      <c r="C821" s="20" t="s">
        <v>59</v>
      </c>
      <c r="D821" s="20" t="s">
        <v>460</v>
      </c>
      <c r="E821" s="20" t="s">
        <v>177</v>
      </c>
      <c r="F821" s="20" t="s">
        <v>185</v>
      </c>
      <c r="G821" s="75">
        <v>45261</v>
      </c>
      <c r="H821" s="75">
        <v>47087</v>
      </c>
      <c r="I821" s="76" t="s">
        <v>260</v>
      </c>
      <c r="J821" s="77" t="s">
        <v>1652</v>
      </c>
    </row>
    <row r="822" spans="1:10" ht="18.75">
      <c r="A822" s="74" t="s">
        <v>1620</v>
      </c>
      <c r="B822" s="20" t="s">
        <v>1452</v>
      </c>
      <c r="C822" s="20" t="s">
        <v>59</v>
      </c>
      <c r="D822" s="20" t="s">
        <v>1653</v>
      </c>
      <c r="E822" s="20" t="s">
        <v>177</v>
      </c>
      <c r="F822" s="20" t="s">
        <v>185</v>
      </c>
      <c r="G822" s="75">
        <v>44621</v>
      </c>
      <c r="H822" s="75">
        <v>46446</v>
      </c>
      <c r="I822" s="76" t="s">
        <v>260</v>
      </c>
      <c r="J822" s="77" t="s">
        <v>1654</v>
      </c>
    </row>
    <row r="823" spans="1:10" ht="18.75">
      <c r="A823" s="74" t="s">
        <v>1655</v>
      </c>
      <c r="B823" s="20" t="s">
        <v>1656</v>
      </c>
      <c r="C823" s="20" t="s">
        <v>59</v>
      </c>
      <c r="D823" s="20" t="s">
        <v>1657</v>
      </c>
      <c r="E823" s="20" t="s">
        <v>177</v>
      </c>
      <c r="F823" s="20" t="s">
        <v>185</v>
      </c>
      <c r="G823" s="75">
        <v>45748</v>
      </c>
      <c r="H823" s="75">
        <v>47572</v>
      </c>
      <c r="I823" s="76" t="s">
        <v>197</v>
      </c>
      <c r="J823" s="77" t="s">
        <v>1658</v>
      </c>
    </row>
    <row r="824" spans="1:10" ht="18.75">
      <c r="A824" s="74" t="s">
        <v>1655</v>
      </c>
      <c r="B824" s="20" t="s">
        <v>1656</v>
      </c>
      <c r="C824" s="20" t="s">
        <v>59</v>
      </c>
      <c r="D824" s="20" t="s">
        <v>1659</v>
      </c>
      <c r="E824" s="20" t="s">
        <v>177</v>
      </c>
      <c r="F824" s="20" t="s">
        <v>178</v>
      </c>
      <c r="G824" s="75">
        <v>45748</v>
      </c>
      <c r="H824" s="75">
        <v>46476</v>
      </c>
      <c r="I824" s="76" t="s">
        <v>197</v>
      </c>
      <c r="J824" s="77" t="s">
        <v>1660</v>
      </c>
    </row>
    <row r="825" spans="1:10" ht="18.75">
      <c r="A825" s="74" t="s">
        <v>1655</v>
      </c>
      <c r="B825" s="20" t="s">
        <v>1656</v>
      </c>
      <c r="C825" s="20" t="s">
        <v>59</v>
      </c>
      <c r="D825" s="20" t="s">
        <v>1661</v>
      </c>
      <c r="E825" s="20" t="s">
        <v>177</v>
      </c>
      <c r="F825" s="20" t="s">
        <v>185</v>
      </c>
      <c r="G825" s="75">
        <v>45748</v>
      </c>
      <c r="H825" s="75">
        <v>47572</v>
      </c>
      <c r="I825" s="76" t="s">
        <v>197</v>
      </c>
      <c r="J825" s="77" t="s">
        <v>1662</v>
      </c>
    </row>
    <row r="826" spans="1:10" ht="18.75">
      <c r="A826" s="74" t="s">
        <v>1655</v>
      </c>
      <c r="B826" s="20" t="s">
        <v>941</v>
      </c>
      <c r="C826" s="20" t="s">
        <v>59</v>
      </c>
      <c r="D826" s="20" t="s">
        <v>888</v>
      </c>
      <c r="E826" s="20" t="s">
        <v>177</v>
      </c>
      <c r="F826" s="20" t="s">
        <v>178</v>
      </c>
      <c r="G826" s="75">
        <v>45839</v>
      </c>
      <c r="H826" s="75">
        <v>46568</v>
      </c>
      <c r="I826" s="76" t="s">
        <v>197</v>
      </c>
      <c r="J826" s="77" t="s">
        <v>1663</v>
      </c>
    </row>
    <row r="827" spans="1:10" ht="18.75">
      <c r="A827" s="74" t="s">
        <v>1655</v>
      </c>
      <c r="B827" s="20" t="s">
        <v>294</v>
      </c>
      <c r="C827" s="20" t="s">
        <v>181</v>
      </c>
      <c r="D827" s="20" t="s">
        <v>1664</v>
      </c>
      <c r="E827" s="20" t="s">
        <v>177</v>
      </c>
      <c r="F827" s="20" t="s">
        <v>185</v>
      </c>
      <c r="G827" s="75">
        <v>45839</v>
      </c>
      <c r="H827" s="75">
        <v>47664</v>
      </c>
      <c r="I827" s="76" t="s">
        <v>266</v>
      </c>
      <c r="J827" s="77" t="s">
        <v>1665</v>
      </c>
    </row>
    <row r="828" spans="1:10" ht="18.75">
      <c r="A828" s="74" t="s">
        <v>1655</v>
      </c>
      <c r="B828" s="20" t="s">
        <v>294</v>
      </c>
      <c r="C828" s="20" t="s">
        <v>181</v>
      </c>
      <c r="D828" s="20" t="s">
        <v>1666</v>
      </c>
      <c r="E828" s="20" t="s">
        <v>177</v>
      </c>
      <c r="F828" s="20" t="s">
        <v>185</v>
      </c>
      <c r="G828" s="75">
        <v>45839</v>
      </c>
      <c r="H828" s="75">
        <v>47664</v>
      </c>
      <c r="I828" s="76" t="s">
        <v>266</v>
      </c>
      <c r="J828" s="77" t="s">
        <v>1667</v>
      </c>
    </row>
    <row r="829" spans="1:10" ht="18.75">
      <c r="A829" s="74" t="s">
        <v>1655</v>
      </c>
      <c r="B829" s="20" t="s">
        <v>1668</v>
      </c>
      <c r="C829" s="20" t="s">
        <v>181</v>
      </c>
      <c r="D829" s="20" t="s">
        <v>1669</v>
      </c>
      <c r="E829" s="20" t="s">
        <v>177</v>
      </c>
      <c r="F829" s="20" t="s">
        <v>185</v>
      </c>
      <c r="G829" s="75">
        <v>45778</v>
      </c>
      <c r="H829" s="75">
        <v>47603</v>
      </c>
      <c r="I829" s="76" t="s">
        <v>179</v>
      </c>
      <c r="J829" s="77" t="s">
        <v>1670</v>
      </c>
    </row>
    <row r="830" spans="1:10" ht="18.75">
      <c r="A830" s="74" t="s">
        <v>1655</v>
      </c>
      <c r="B830" s="20" t="s">
        <v>1671</v>
      </c>
      <c r="C830" s="20" t="s">
        <v>59</v>
      </c>
      <c r="D830" s="20" t="s">
        <v>1672</v>
      </c>
      <c r="E830" s="20" t="s">
        <v>177</v>
      </c>
      <c r="F830" s="20" t="s">
        <v>178</v>
      </c>
      <c r="G830" s="75">
        <v>45839</v>
      </c>
      <c r="H830" s="75">
        <v>46568</v>
      </c>
      <c r="I830" s="76" t="s">
        <v>266</v>
      </c>
      <c r="J830" s="77" t="s">
        <v>1673</v>
      </c>
    </row>
    <row r="831" spans="1:10" ht="18.75">
      <c r="A831" s="74" t="s">
        <v>1655</v>
      </c>
      <c r="B831" s="20" t="s">
        <v>1671</v>
      </c>
      <c r="C831" s="20" t="s">
        <v>181</v>
      </c>
      <c r="D831" s="20" t="s">
        <v>1674</v>
      </c>
      <c r="E831" s="20" t="s">
        <v>177</v>
      </c>
      <c r="F831" s="20" t="s">
        <v>185</v>
      </c>
      <c r="G831" s="75">
        <v>45839</v>
      </c>
      <c r="H831" s="75">
        <v>47664</v>
      </c>
      <c r="I831" s="76" t="s">
        <v>266</v>
      </c>
      <c r="J831" s="77" t="s">
        <v>1675</v>
      </c>
    </row>
    <row r="832" spans="1:10" ht="18.75">
      <c r="A832" s="74" t="s">
        <v>1655</v>
      </c>
      <c r="B832" s="20" t="s">
        <v>1671</v>
      </c>
      <c r="C832" s="20" t="s">
        <v>181</v>
      </c>
      <c r="D832" s="20" t="s">
        <v>1676</v>
      </c>
      <c r="E832" s="20" t="s">
        <v>177</v>
      </c>
      <c r="F832" s="20" t="s">
        <v>185</v>
      </c>
      <c r="G832" s="75">
        <v>45778</v>
      </c>
      <c r="H832" s="75">
        <v>47603</v>
      </c>
      <c r="I832" s="76" t="s">
        <v>266</v>
      </c>
      <c r="J832" s="77" t="s">
        <v>1677</v>
      </c>
    </row>
    <row r="833" spans="1:10" ht="18.75">
      <c r="A833" s="74" t="s">
        <v>1655</v>
      </c>
      <c r="B833" s="20" t="s">
        <v>1566</v>
      </c>
      <c r="C833" s="20" t="s">
        <v>59</v>
      </c>
      <c r="D833" s="20" t="s">
        <v>1678</v>
      </c>
      <c r="E833" s="20" t="s">
        <v>177</v>
      </c>
      <c r="F833" s="20" t="s">
        <v>178</v>
      </c>
      <c r="G833" s="75">
        <v>45778</v>
      </c>
      <c r="H833" s="75">
        <v>46507</v>
      </c>
      <c r="I833" s="76" t="s">
        <v>266</v>
      </c>
      <c r="J833" s="77" t="s">
        <v>1679</v>
      </c>
    </row>
    <row r="834" spans="1:10" ht="18.75">
      <c r="A834" s="74" t="s">
        <v>1655</v>
      </c>
      <c r="B834" s="20" t="s">
        <v>360</v>
      </c>
      <c r="C834" s="20" t="s">
        <v>59</v>
      </c>
      <c r="D834" s="20" t="s">
        <v>563</v>
      </c>
      <c r="E834" s="20" t="s">
        <v>177</v>
      </c>
      <c r="F834" s="20" t="s">
        <v>178</v>
      </c>
      <c r="G834" s="75">
        <v>45748</v>
      </c>
      <c r="H834" s="75">
        <v>46476</v>
      </c>
      <c r="I834" s="76" t="s">
        <v>197</v>
      </c>
      <c r="J834" s="77" t="s">
        <v>1680</v>
      </c>
    </row>
    <row r="835" spans="1:10" ht="18.75">
      <c r="A835" s="74" t="s">
        <v>1655</v>
      </c>
      <c r="B835" s="20" t="s">
        <v>360</v>
      </c>
      <c r="C835" s="20" t="s">
        <v>181</v>
      </c>
      <c r="D835" s="20" t="s">
        <v>781</v>
      </c>
      <c r="E835" s="20" t="s">
        <v>177</v>
      </c>
      <c r="F835" s="20" t="s">
        <v>185</v>
      </c>
      <c r="G835" s="75">
        <v>45778</v>
      </c>
      <c r="H835" s="75">
        <v>47603</v>
      </c>
      <c r="I835" s="76" t="s">
        <v>197</v>
      </c>
      <c r="J835" s="77" t="s">
        <v>1681</v>
      </c>
    </row>
    <row r="836" spans="1:10" ht="18.75">
      <c r="A836" s="74" t="s">
        <v>1655</v>
      </c>
      <c r="B836" s="20" t="s">
        <v>360</v>
      </c>
      <c r="C836" s="20" t="s">
        <v>181</v>
      </c>
      <c r="D836" s="20" t="s">
        <v>1682</v>
      </c>
      <c r="E836" s="20" t="s">
        <v>177</v>
      </c>
      <c r="F836" s="20" t="s">
        <v>178</v>
      </c>
      <c r="G836" s="75">
        <v>45748</v>
      </c>
      <c r="H836" s="75">
        <v>46476</v>
      </c>
      <c r="I836" s="76" t="s">
        <v>197</v>
      </c>
      <c r="J836" s="77" t="s">
        <v>1683</v>
      </c>
    </row>
    <row r="837" spans="1:10" ht="18.75">
      <c r="A837" s="74" t="s">
        <v>1655</v>
      </c>
      <c r="B837" s="20" t="s">
        <v>360</v>
      </c>
      <c r="C837" s="20" t="s">
        <v>181</v>
      </c>
      <c r="D837" s="20" t="s">
        <v>1684</v>
      </c>
      <c r="E837" s="20" t="s">
        <v>177</v>
      </c>
      <c r="F837" s="20" t="s">
        <v>178</v>
      </c>
      <c r="G837" s="75">
        <v>45748</v>
      </c>
      <c r="H837" s="75">
        <v>46476</v>
      </c>
      <c r="I837" s="76" t="s">
        <v>197</v>
      </c>
      <c r="J837" s="77" t="s">
        <v>1685</v>
      </c>
    </row>
    <row r="838" spans="1:10" ht="18.75">
      <c r="A838" s="74" t="s">
        <v>1655</v>
      </c>
      <c r="B838" s="20" t="s">
        <v>1544</v>
      </c>
      <c r="C838" s="20" t="s">
        <v>59</v>
      </c>
      <c r="D838" s="20" t="s">
        <v>608</v>
      </c>
      <c r="E838" s="20" t="s">
        <v>177</v>
      </c>
      <c r="F838" s="20" t="s">
        <v>185</v>
      </c>
      <c r="G838" s="75">
        <v>45047</v>
      </c>
      <c r="H838" s="75">
        <v>46873</v>
      </c>
      <c r="I838" s="76" t="s">
        <v>197</v>
      </c>
      <c r="J838" s="77" t="s">
        <v>1686</v>
      </c>
    </row>
    <row r="839" spans="1:10" ht="18.75">
      <c r="A839" s="74" t="s">
        <v>1655</v>
      </c>
      <c r="B839" s="20" t="s">
        <v>1544</v>
      </c>
      <c r="C839" s="20" t="s">
        <v>59</v>
      </c>
      <c r="D839" s="20" t="s">
        <v>274</v>
      </c>
      <c r="E839" s="20" t="s">
        <v>177</v>
      </c>
      <c r="F839" s="20" t="s">
        <v>185</v>
      </c>
      <c r="G839" s="75">
        <v>45413</v>
      </c>
      <c r="H839" s="75">
        <v>47238</v>
      </c>
      <c r="I839" s="76" t="s">
        <v>197</v>
      </c>
      <c r="J839" s="77" t="s">
        <v>1687</v>
      </c>
    </row>
    <row r="840" spans="1:10" ht="18.75">
      <c r="A840" s="74" t="s">
        <v>1655</v>
      </c>
      <c r="B840" s="20" t="s">
        <v>1544</v>
      </c>
      <c r="C840" s="20" t="s">
        <v>59</v>
      </c>
      <c r="D840" s="20" t="s">
        <v>239</v>
      </c>
      <c r="E840" s="20" t="s">
        <v>177</v>
      </c>
      <c r="F840" s="20" t="s">
        <v>178</v>
      </c>
      <c r="G840" s="75">
        <v>45413</v>
      </c>
      <c r="H840" s="75">
        <v>47238</v>
      </c>
      <c r="I840" s="76" t="s">
        <v>179</v>
      </c>
      <c r="J840" s="77" t="s">
        <v>1688</v>
      </c>
    </row>
    <row r="841" spans="1:10" ht="18.75">
      <c r="A841" s="74" t="s">
        <v>1655</v>
      </c>
      <c r="B841" s="20" t="s">
        <v>1544</v>
      </c>
      <c r="C841" s="20" t="s">
        <v>59</v>
      </c>
      <c r="D841" s="20" t="s">
        <v>1689</v>
      </c>
      <c r="E841" s="20" t="s">
        <v>177</v>
      </c>
      <c r="F841" s="20" t="s">
        <v>185</v>
      </c>
      <c r="G841" s="75">
        <v>45413</v>
      </c>
      <c r="H841" s="75">
        <v>47238</v>
      </c>
      <c r="I841" s="76" t="s">
        <v>197</v>
      </c>
      <c r="J841" s="77" t="s">
        <v>1690</v>
      </c>
    </row>
    <row r="842" spans="1:10" ht="18.75">
      <c r="A842" s="74" t="s">
        <v>1655</v>
      </c>
      <c r="B842" s="20" t="s">
        <v>283</v>
      </c>
      <c r="C842" s="20" t="s">
        <v>59</v>
      </c>
      <c r="D842" s="20" t="s">
        <v>1691</v>
      </c>
      <c r="E842" s="20" t="s">
        <v>177</v>
      </c>
      <c r="F842" s="20" t="s">
        <v>185</v>
      </c>
      <c r="G842" s="75">
        <v>45413</v>
      </c>
      <c r="H842" s="75">
        <v>47238</v>
      </c>
      <c r="I842" s="76" t="s">
        <v>197</v>
      </c>
      <c r="J842" s="77" t="s">
        <v>1692</v>
      </c>
    </row>
    <row r="843" spans="1:10" ht="18.75">
      <c r="A843" s="74" t="s">
        <v>1655</v>
      </c>
      <c r="B843" s="20" t="s">
        <v>283</v>
      </c>
      <c r="C843" s="20" t="s">
        <v>59</v>
      </c>
      <c r="D843" s="20" t="s">
        <v>747</v>
      </c>
      <c r="E843" s="20" t="s">
        <v>177</v>
      </c>
      <c r="F843" s="20" t="s">
        <v>185</v>
      </c>
      <c r="G843" s="75">
        <v>45413</v>
      </c>
      <c r="H843" s="75">
        <v>47238</v>
      </c>
      <c r="I843" s="76" t="s">
        <v>197</v>
      </c>
      <c r="J843" s="77" t="s">
        <v>1693</v>
      </c>
    </row>
    <row r="844" spans="1:10" ht="18.75">
      <c r="A844" s="74" t="s">
        <v>1655</v>
      </c>
      <c r="B844" s="20" t="s">
        <v>293</v>
      </c>
      <c r="C844" s="20" t="s">
        <v>59</v>
      </c>
      <c r="D844" s="20" t="s">
        <v>294</v>
      </c>
      <c r="E844" s="20" t="s">
        <v>177</v>
      </c>
      <c r="F844" s="20" t="s">
        <v>185</v>
      </c>
      <c r="G844" s="75">
        <v>45047</v>
      </c>
      <c r="H844" s="75">
        <v>46873</v>
      </c>
      <c r="I844" s="76" t="s">
        <v>266</v>
      </c>
      <c r="J844" s="77" t="s">
        <v>1694</v>
      </c>
    </row>
    <row r="845" spans="1:10" ht="18.75">
      <c r="A845" s="74" t="s">
        <v>1655</v>
      </c>
      <c r="B845" s="20" t="s">
        <v>697</v>
      </c>
      <c r="C845" s="20" t="s">
        <v>59</v>
      </c>
      <c r="D845" s="20" t="s">
        <v>204</v>
      </c>
      <c r="E845" s="20" t="s">
        <v>177</v>
      </c>
      <c r="F845" s="20" t="s">
        <v>185</v>
      </c>
      <c r="G845" s="75">
        <v>45413</v>
      </c>
      <c r="H845" s="75">
        <v>47238</v>
      </c>
      <c r="I845" s="76" t="s">
        <v>179</v>
      </c>
      <c r="J845" s="77" t="s">
        <v>1695</v>
      </c>
    </row>
    <row r="846" spans="1:10" ht="18.75">
      <c r="A846" s="74" t="s">
        <v>1655</v>
      </c>
      <c r="B846" s="20" t="s">
        <v>1190</v>
      </c>
      <c r="C846" s="20" t="s">
        <v>59</v>
      </c>
      <c r="D846" s="20" t="s">
        <v>297</v>
      </c>
      <c r="E846" s="20" t="s">
        <v>177</v>
      </c>
      <c r="F846" s="20" t="s">
        <v>185</v>
      </c>
      <c r="G846" s="75">
        <v>45444</v>
      </c>
      <c r="H846" s="75">
        <v>47268</v>
      </c>
      <c r="I846" s="76" t="s">
        <v>266</v>
      </c>
      <c r="J846" s="77" t="s">
        <v>1696</v>
      </c>
    </row>
    <row r="847" spans="1:10" ht="18.75">
      <c r="A847" s="74" t="s">
        <v>1655</v>
      </c>
      <c r="B847" s="20" t="s">
        <v>1190</v>
      </c>
      <c r="C847" s="20" t="s">
        <v>59</v>
      </c>
      <c r="D847" s="20" t="s">
        <v>1541</v>
      </c>
      <c r="E847" s="20" t="s">
        <v>177</v>
      </c>
      <c r="F847" s="20" t="s">
        <v>185</v>
      </c>
      <c r="G847" s="75">
        <v>45444</v>
      </c>
      <c r="H847" s="75">
        <v>47268</v>
      </c>
      <c r="I847" s="76" t="s">
        <v>266</v>
      </c>
      <c r="J847" s="77" t="s">
        <v>1697</v>
      </c>
    </row>
    <row r="848" spans="1:10" ht="18.75">
      <c r="A848" s="74" t="s">
        <v>1655</v>
      </c>
      <c r="B848" s="20" t="s">
        <v>303</v>
      </c>
      <c r="C848" s="20" t="s">
        <v>59</v>
      </c>
      <c r="D848" s="20" t="s">
        <v>1698</v>
      </c>
      <c r="E848" s="20" t="s">
        <v>177</v>
      </c>
      <c r="F848" s="20" t="s">
        <v>178</v>
      </c>
      <c r="G848" s="75">
        <v>45809</v>
      </c>
      <c r="H848" s="75">
        <v>46537</v>
      </c>
      <c r="I848" s="76" t="s">
        <v>266</v>
      </c>
      <c r="J848" s="77" t="s">
        <v>1699</v>
      </c>
    </row>
    <row r="849" spans="1:10" ht="18.75">
      <c r="A849" s="74" t="s">
        <v>1655</v>
      </c>
      <c r="B849" s="20" t="s">
        <v>306</v>
      </c>
      <c r="C849" s="20" t="s">
        <v>59</v>
      </c>
      <c r="D849" s="20" t="s">
        <v>788</v>
      </c>
      <c r="E849" s="20" t="s">
        <v>177</v>
      </c>
      <c r="F849" s="20" t="s">
        <v>185</v>
      </c>
      <c r="G849" s="75">
        <v>44621</v>
      </c>
      <c r="H849" s="75">
        <v>46446</v>
      </c>
      <c r="I849" s="76" t="s">
        <v>266</v>
      </c>
      <c r="J849" s="77" t="s">
        <v>1700</v>
      </c>
    </row>
    <row r="850" spans="1:10" ht="18.75">
      <c r="A850" s="74" t="s">
        <v>1655</v>
      </c>
      <c r="B850" s="20" t="s">
        <v>222</v>
      </c>
      <c r="C850" s="20" t="s">
        <v>59</v>
      </c>
      <c r="D850" s="20" t="s">
        <v>223</v>
      </c>
      <c r="E850" s="20" t="s">
        <v>177</v>
      </c>
      <c r="F850" s="20" t="s">
        <v>185</v>
      </c>
      <c r="G850" s="75">
        <v>45047</v>
      </c>
      <c r="H850" s="75">
        <v>46873</v>
      </c>
      <c r="I850" s="76" t="s">
        <v>224</v>
      </c>
      <c r="J850" s="77" t="s">
        <v>1701</v>
      </c>
    </row>
    <row r="851" spans="1:10" ht="18.75">
      <c r="A851" s="74" t="s">
        <v>1655</v>
      </c>
      <c r="B851" s="20" t="s">
        <v>316</v>
      </c>
      <c r="C851" s="20" t="s">
        <v>59</v>
      </c>
      <c r="D851" s="20" t="s">
        <v>309</v>
      </c>
      <c r="E851" s="20" t="s">
        <v>177</v>
      </c>
      <c r="F851" s="20" t="s">
        <v>185</v>
      </c>
      <c r="G851" s="75">
        <v>45992</v>
      </c>
      <c r="H851" s="75">
        <v>47238</v>
      </c>
      <c r="I851" s="76" t="s">
        <v>224</v>
      </c>
      <c r="J851" s="77" t="s">
        <v>1702</v>
      </c>
    </row>
    <row r="852" spans="1:10" ht="18.75">
      <c r="A852" s="74" t="s">
        <v>1655</v>
      </c>
      <c r="B852" s="20" t="s">
        <v>316</v>
      </c>
      <c r="C852" s="20" t="s">
        <v>59</v>
      </c>
      <c r="D852" s="20" t="s">
        <v>317</v>
      </c>
      <c r="E852" s="20" t="s">
        <v>177</v>
      </c>
      <c r="F852" s="20" t="s">
        <v>185</v>
      </c>
      <c r="G852" s="75">
        <v>45474</v>
      </c>
      <c r="H852" s="75">
        <v>47299</v>
      </c>
      <c r="I852" s="76" t="s">
        <v>266</v>
      </c>
      <c r="J852" s="77" t="s">
        <v>1703</v>
      </c>
    </row>
    <row r="853" spans="1:10" ht="18.75">
      <c r="A853" s="74" t="s">
        <v>1655</v>
      </c>
      <c r="B853" s="20" t="s">
        <v>316</v>
      </c>
      <c r="C853" s="20" t="s">
        <v>59</v>
      </c>
      <c r="D853" s="20" t="s">
        <v>319</v>
      </c>
      <c r="E853" s="20" t="s">
        <v>177</v>
      </c>
      <c r="F853" s="20" t="s">
        <v>185</v>
      </c>
      <c r="G853" s="75">
        <v>45047</v>
      </c>
      <c r="H853" s="75">
        <v>46873</v>
      </c>
      <c r="I853" s="76" t="s">
        <v>266</v>
      </c>
      <c r="J853" s="77" t="s">
        <v>1704</v>
      </c>
    </row>
    <row r="854" spans="1:10" ht="18.75">
      <c r="A854" s="74" t="s">
        <v>1655</v>
      </c>
      <c r="B854" s="20" t="s">
        <v>316</v>
      </c>
      <c r="C854" s="20" t="s">
        <v>59</v>
      </c>
      <c r="D854" s="20" t="s">
        <v>228</v>
      </c>
      <c r="E854" s="20" t="s">
        <v>177</v>
      </c>
      <c r="F854" s="20" t="s">
        <v>185</v>
      </c>
      <c r="G854" s="75">
        <v>45992</v>
      </c>
      <c r="H854" s="75">
        <v>47238</v>
      </c>
      <c r="I854" s="76" t="s">
        <v>224</v>
      </c>
      <c r="J854" s="77" t="s">
        <v>1705</v>
      </c>
    </row>
    <row r="855" spans="1:10" ht="18.75">
      <c r="A855" s="74" t="s">
        <v>1655</v>
      </c>
      <c r="B855" s="20" t="s">
        <v>316</v>
      </c>
      <c r="C855" s="20" t="s">
        <v>59</v>
      </c>
      <c r="D855" s="20" t="s">
        <v>1706</v>
      </c>
      <c r="E855" s="20" t="s">
        <v>177</v>
      </c>
      <c r="F855" s="20" t="s">
        <v>185</v>
      </c>
      <c r="G855" s="75">
        <v>45597</v>
      </c>
      <c r="H855" s="75">
        <v>47421</v>
      </c>
      <c r="I855" s="76" t="s">
        <v>266</v>
      </c>
      <c r="J855" s="77" t="s">
        <v>1707</v>
      </c>
    </row>
    <row r="856" spans="1:10" ht="18.75">
      <c r="A856" s="74" t="s">
        <v>1655</v>
      </c>
      <c r="B856" s="20" t="s">
        <v>439</v>
      </c>
      <c r="C856" s="20" t="s">
        <v>59</v>
      </c>
      <c r="D856" s="20" t="s">
        <v>1708</v>
      </c>
      <c r="E856" s="20" t="s">
        <v>177</v>
      </c>
      <c r="F856" s="20" t="s">
        <v>178</v>
      </c>
      <c r="G856" s="75">
        <v>45717</v>
      </c>
      <c r="H856" s="75">
        <v>46446</v>
      </c>
      <c r="I856" s="76" t="s">
        <v>260</v>
      </c>
      <c r="J856" s="77" t="s">
        <v>1709</v>
      </c>
    </row>
    <row r="857" spans="1:10" ht="18.75">
      <c r="A857" s="74" t="s">
        <v>1655</v>
      </c>
      <c r="B857" s="20" t="s">
        <v>439</v>
      </c>
      <c r="C857" s="20" t="s">
        <v>181</v>
      </c>
      <c r="D857" s="20" t="s">
        <v>1710</v>
      </c>
      <c r="E857" s="20" t="s">
        <v>177</v>
      </c>
      <c r="F857" s="20" t="s">
        <v>185</v>
      </c>
      <c r="G857" s="75">
        <v>45778</v>
      </c>
      <c r="H857" s="75">
        <v>47603</v>
      </c>
      <c r="I857" s="76" t="s">
        <v>260</v>
      </c>
      <c r="J857" s="77" t="s">
        <v>1711</v>
      </c>
    </row>
    <row r="858" spans="1:10" ht="18.75">
      <c r="A858" s="74" t="s">
        <v>1655</v>
      </c>
      <c r="B858" s="20" t="s">
        <v>439</v>
      </c>
      <c r="C858" s="20" t="s">
        <v>181</v>
      </c>
      <c r="D858" s="20" t="s">
        <v>1712</v>
      </c>
      <c r="E858" s="20" t="s">
        <v>177</v>
      </c>
      <c r="F858" s="20" t="s">
        <v>185</v>
      </c>
      <c r="G858" s="75">
        <v>45778</v>
      </c>
      <c r="H858" s="75">
        <v>47603</v>
      </c>
      <c r="I858" s="76" t="s">
        <v>260</v>
      </c>
      <c r="J858" s="77" t="s">
        <v>1713</v>
      </c>
    </row>
    <row r="859" spans="1:10" ht="18.75">
      <c r="A859" s="74" t="s">
        <v>1655</v>
      </c>
      <c r="B859" s="20" t="s">
        <v>439</v>
      </c>
      <c r="C859" s="20" t="s">
        <v>181</v>
      </c>
      <c r="D859" s="20" t="s">
        <v>1714</v>
      </c>
      <c r="E859" s="20" t="s">
        <v>177</v>
      </c>
      <c r="F859" s="20" t="s">
        <v>185</v>
      </c>
      <c r="G859" s="75">
        <v>45778</v>
      </c>
      <c r="H859" s="75">
        <v>47603</v>
      </c>
      <c r="I859" s="76" t="s">
        <v>260</v>
      </c>
      <c r="J859" s="77" t="s">
        <v>1715</v>
      </c>
    </row>
    <row r="860" spans="1:10" ht="18.75">
      <c r="A860" s="74" t="s">
        <v>1655</v>
      </c>
      <c r="B860" s="20" t="s">
        <v>492</v>
      </c>
      <c r="C860" s="20" t="s">
        <v>59</v>
      </c>
      <c r="D860" s="20" t="s">
        <v>783</v>
      </c>
      <c r="E860" s="20" t="s">
        <v>177</v>
      </c>
      <c r="F860" s="20" t="s">
        <v>185</v>
      </c>
      <c r="G860" s="75">
        <v>45047</v>
      </c>
      <c r="H860" s="75">
        <v>46873</v>
      </c>
      <c r="I860" s="76" t="s">
        <v>197</v>
      </c>
      <c r="J860" s="77" t="s">
        <v>1716</v>
      </c>
    </row>
    <row r="861" spans="1:10" ht="18.75">
      <c r="A861" s="74" t="s">
        <v>1655</v>
      </c>
      <c r="B861" s="20" t="s">
        <v>492</v>
      </c>
      <c r="C861" s="20" t="s">
        <v>59</v>
      </c>
      <c r="D861" s="20" t="s">
        <v>358</v>
      </c>
      <c r="E861" s="20" t="s">
        <v>177</v>
      </c>
      <c r="F861" s="20" t="s">
        <v>185</v>
      </c>
      <c r="G861" s="75">
        <v>45047</v>
      </c>
      <c r="H861" s="75">
        <v>46873</v>
      </c>
      <c r="I861" s="76" t="s">
        <v>197</v>
      </c>
      <c r="J861" s="77" t="s">
        <v>1717</v>
      </c>
    </row>
    <row r="862" spans="1:10" ht="18.75">
      <c r="A862" s="74" t="s">
        <v>1655</v>
      </c>
      <c r="B862" s="20" t="s">
        <v>492</v>
      </c>
      <c r="C862" s="20" t="s">
        <v>59</v>
      </c>
      <c r="D862" s="20" t="s">
        <v>503</v>
      </c>
      <c r="E862" s="20" t="s">
        <v>177</v>
      </c>
      <c r="F862" s="20" t="s">
        <v>185</v>
      </c>
      <c r="G862" s="75">
        <v>45597</v>
      </c>
      <c r="H862" s="75">
        <v>47421</v>
      </c>
      <c r="I862" s="76" t="s">
        <v>197</v>
      </c>
      <c r="J862" s="77" t="s">
        <v>1718</v>
      </c>
    </row>
    <row r="863" spans="1:10" ht="18.75">
      <c r="A863" s="74" t="s">
        <v>1655</v>
      </c>
      <c r="B863" s="20" t="s">
        <v>342</v>
      </c>
      <c r="C863" s="20" t="s">
        <v>59</v>
      </c>
      <c r="D863" s="20" t="s">
        <v>343</v>
      </c>
      <c r="E863" s="20" t="s">
        <v>177</v>
      </c>
      <c r="F863" s="20" t="s">
        <v>185</v>
      </c>
      <c r="G863" s="75">
        <v>45047</v>
      </c>
      <c r="H863" s="75">
        <v>46873</v>
      </c>
      <c r="I863" s="76" t="s">
        <v>266</v>
      </c>
      <c r="J863" s="77" t="s">
        <v>1719</v>
      </c>
    </row>
    <row r="864" spans="1:10" ht="18.75">
      <c r="A864" s="74" t="s">
        <v>1655</v>
      </c>
      <c r="B864" s="20" t="s">
        <v>1720</v>
      </c>
      <c r="C864" s="20" t="s">
        <v>59</v>
      </c>
      <c r="D864" s="20" t="s">
        <v>1064</v>
      </c>
      <c r="E864" s="20" t="s">
        <v>177</v>
      </c>
      <c r="F864" s="20" t="s">
        <v>185</v>
      </c>
      <c r="G864" s="75">
        <v>45383</v>
      </c>
      <c r="H864" s="75">
        <v>47207</v>
      </c>
      <c r="I864" s="76" t="s">
        <v>260</v>
      </c>
      <c r="J864" s="77" t="s">
        <v>1721</v>
      </c>
    </row>
    <row r="865" spans="1:10" ht="18.75">
      <c r="A865" s="74" t="s">
        <v>1655</v>
      </c>
      <c r="B865" s="20" t="s">
        <v>1720</v>
      </c>
      <c r="C865" s="20" t="s">
        <v>59</v>
      </c>
      <c r="D865" s="20" t="s">
        <v>488</v>
      </c>
      <c r="E865" s="20" t="s">
        <v>177</v>
      </c>
      <c r="F865" s="20" t="s">
        <v>185</v>
      </c>
      <c r="G865" s="75">
        <v>45047</v>
      </c>
      <c r="H865" s="75">
        <v>46873</v>
      </c>
      <c r="I865" s="76" t="s">
        <v>260</v>
      </c>
      <c r="J865" s="77" t="s">
        <v>1722</v>
      </c>
    </row>
    <row r="866" spans="1:10" ht="18.75">
      <c r="A866" s="74" t="s">
        <v>1655</v>
      </c>
      <c r="B866" s="20" t="s">
        <v>1720</v>
      </c>
      <c r="C866" s="20" t="s">
        <v>59</v>
      </c>
      <c r="D866" s="20" t="s">
        <v>761</v>
      </c>
      <c r="E866" s="20" t="s">
        <v>177</v>
      </c>
      <c r="F866" s="20" t="s">
        <v>178</v>
      </c>
      <c r="G866" s="75">
        <v>45778</v>
      </c>
      <c r="H866" s="75">
        <v>46507</v>
      </c>
      <c r="I866" s="76" t="s">
        <v>260</v>
      </c>
      <c r="J866" s="77" t="s">
        <v>1723</v>
      </c>
    </row>
    <row r="867" spans="1:10" ht="18.75">
      <c r="A867" s="74" t="s">
        <v>1655</v>
      </c>
      <c r="B867" s="20" t="s">
        <v>1720</v>
      </c>
      <c r="C867" s="20" t="s">
        <v>181</v>
      </c>
      <c r="D867" s="20" t="s">
        <v>1724</v>
      </c>
      <c r="E867" s="20" t="s">
        <v>177</v>
      </c>
      <c r="F867" s="20" t="s">
        <v>178</v>
      </c>
      <c r="G867" s="75">
        <v>45778</v>
      </c>
      <c r="H867" s="75">
        <v>46507</v>
      </c>
      <c r="I867" s="76" t="s">
        <v>260</v>
      </c>
      <c r="J867" s="77" t="s">
        <v>1725</v>
      </c>
    </row>
    <row r="868" spans="1:10" ht="18.75">
      <c r="A868" s="74" t="s">
        <v>1726</v>
      </c>
      <c r="B868" s="20" t="s">
        <v>283</v>
      </c>
      <c r="C868" s="20" t="s">
        <v>181</v>
      </c>
      <c r="D868" s="20" t="s">
        <v>592</v>
      </c>
      <c r="E868" s="20" t="s">
        <v>177</v>
      </c>
      <c r="F868" s="20" t="s">
        <v>178</v>
      </c>
      <c r="G868" s="75">
        <v>45839</v>
      </c>
      <c r="H868" s="75">
        <v>46568</v>
      </c>
      <c r="I868" s="76" t="s">
        <v>197</v>
      </c>
      <c r="J868" s="77" t="s">
        <v>1727</v>
      </c>
    </row>
    <row r="869" spans="1:10" ht="18.75">
      <c r="A869" s="74" t="s">
        <v>1726</v>
      </c>
      <c r="B869" s="20" t="s">
        <v>316</v>
      </c>
      <c r="C869" s="20" t="s">
        <v>59</v>
      </c>
      <c r="D869" s="20" t="s">
        <v>294</v>
      </c>
      <c r="E869" s="20" t="s">
        <v>177</v>
      </c>
      <c r="F869" s="20" t="s">
        <v>178</v>
      </c>
      <c r="G869" s="75">
        <v>45931</v>
      </c>
      <c r="H869" s="75">
        <v>46660</v>
      </c>
      <c r="I869" s="76" t="s">
        <v>266</v>
      </c>
      <c r="J869" s="77" t="s">
        <v>1728</v>
      </c>
    </row>
    <row r="870" spans="1:10" ht="18.75">
      <c r="A870" s="74" t="s">
        <v>1726</v>
      </c>
      <c r="B870" s="20" t="s">
        <v>316</v>
      </c>
      <c r="C870" s="20" t="s">
        <v>59</v>
      </c>
      <c r="D870" s="20" t="s">
        <v>831</v>
      </c>
      <c r="E870" s="20" t="s">
        <v>177</v>
      </c>
      <c r="F870" s="20" t="s">
        <v>178</v>
      </c>
      <c r="G870" s="75">
        <v>45931</v>
      </c>
      <c r="H870" s="75">
        <v>46660</v>
      </c>
      <c r="I870" s="76" t="s">
        <v>266</v>
      </c>
      <c r="J870" s="77" t="s">
        <v>1729</v>
      </c>
    </row>
    <row r="871" spans="1:10" ht="18.75">
      <c r="A871" s="74" t="s">
        <v>1726</v>
      </c>
      <c r="B871" s="20" t="s">
        <v>1720</v>
      </c>
      <c r="C871" s="20" t="s">
        <v>59</v>
      </c>
      <c r="D871" s="20" t="s">
        <v>1730</v>
      </c>
      <c r="E871" s="20" t="s">
        <v>177</v>
      </c>
      <c r="F871" s="20" t="s">
        <v>178</v>
      </c>
      <c r="G871" s="75">
        <v>45839</v>
      </c>
      <c r="H871" s="75">
        <v>46568</v>
      </c>
      <c r="I871" s="76" t="s">
        <v>260</v>
      </c>
      <c r="J871" s="77" t="s">
        <v>1731</v>
      </c>
    </row>
    <row r="872" spans="1:10" ht="18.75">
      <c r="A872" s="74" t="s">
        <v>1732</v>
      </c>
      <c r="B872" s="20" t="s">
        <v>1733</v>
      </c>
      <c r="C872" s="20" t="s">
        <v>59</v>
      </c>
      <c r="D872" s="20" t="s">
        <v>1479</v>
      </c>
      <c r="E872" s="20" t="s">
        <v>177</v>
      </c>
      <c r="F872" s="20" t="s">
        <v>185</v>
      </c>
      <c r="G872" s="75">
        <v>44840</v>
      </c>
      <c r="H872" s="75">
        <v>46507</v>
      </c>
      <c r="I872" s="76" t="s">
        <v>197</v>
      </c>
      <c r="J872" s="77" t="s">
        <v>1734</v>
      </c>
    </row>
    <row r="873" spans="1:10" ht="18.75">
      <c r="A873" s="74" t="s">
        <v>1732</v>
      </c>
      <c r="B873" s="20" t="s">
        <v>1733</v>
      </c>
      <c r="C873" s="20" t="s">
        <v>181</v>
      </c>
      <c r="D873" s="20" t="s">
        <v>360</v>
      </c>
      <c r="E873" s="20" t="s">
        <v>177</v>
      </c>
      <c r="F873" s="20" t="s">
        <v>185</v>
      </c>
      <c r="G873" s="75">
        <v>45047</v>
      </c>
      <c r="H873" s="75">
        <v>46873</v>
      </c>
      <c r="I873" s="76" t="s">
        <v>197</v>
      </c>
      <c r="J873" s="77" t="s">
        <v>1735</v>
      </c>
    </row>
    <row r="874" spans="1:10" ht="18.75">
      <c r="A874" s="74" t="s">
        <v>1732</v>
      </c>
      <c r="B874" s="20" t="s">
        <v>1736</v>
      </c>
      <c r="C874" s="20" t="s">
        <v>59</v>
      </c>
      <c r="D874" s="20" t="s">
        <v>1737</v>
      </c>
      <c r="E874" s="20" t="s">
        <v>177</v>
      </c>
      <c r="F874" s="20" t="s">
        <v>185</v>
      </c>
      <c r="G874" s="75">
        <v>45108</v>
      </c>
      <c r="H874" s="75">
        <v>46934</v>
      </c>
      <c r="I874" s="76" t="s">
        <v>266</v>
      </c>
      <c r="J874" s="77" t="s">
        <v>1738</v>
      </c>
    </row>
    <row r="875" spans="1:10" ht="18.75">
      <c r="A875" s="74" t="s">
        <v>1732</v>
      </c>
      <c r="B875" s="20" t="s">
        <v>1739</v>
      </c>
      <c r="C875" s="20" t="s">
        <v>59</v>
      </c>
      <c r="D875" s="20" t="s">
        <v>1740</v>
      </c>
      <c r="E875" s="20" t="s">
        <v>177</v>
      </c>
      <c r="F875" s="20" t="s">
        <v>178</v>
      </c>
      <c r="G875" s="75">
        <v>45748</v>
      </c>
      <c r="H875" s="75">
        <v>46476</v>
      </c>
      <c r="I875" s="76" t="s">
        <v>197</v>
      </c>
      <c r="J875" s="77" t="s">
        <v>1741</v>
      </c>
    </row>
    <row r="876" spans="1:10" ht="18.75">
      <c r="A876" s="74" t="s">
        <v>1732</v>
      </c>
      <c r="B876" s="20" t="s">
        <v>1739</v>
      </c>
      <c r="C876" s="20" t="s">
        <v>181</v>
      </c>
      <c r="D876" s="20" t="s">
        <v>749</v>
      </c>
      <c r="E876" s="20" t="s">
        <v>177</v>
      </c>
      <c r="F876" s="20" t="s">
        <v>185</v>
      </c>
      <c r="G876" s="75">
        <v>45748</v>
      </c>
      <c r="H876" s="75">
        <v>47572</v>
      </c>
      <c r="I876" s="76" t="s">
        <v>197</v>
      </c>
      <c r="J876" s="77" t="s">
        <v>1742</v>
      </c>
    </row>
    <row r="877" spans="1:10" ht="18.75">
      <c r="A877" s="74" t="s">
        <v>1732</v>
      </c>
      <c r="B877" s="20" t="s">
        <v>1743</v>
      </c>
      <c r="C877" s="20" t="s">
        <v>59</v>
      </c>
      <c r="D877" s="20" t="s">
        <v>1744</v>
      </c>
      <c r="E877" s="20" t="s">
        <v>177</v>
      </c>
      <c r="F877" s="20" t="s">
        <v>178</v>
      </c>
      <c r="G877" s="75">
        <v>45748</v>
      </c>
      <c r="H877" s="75">
        <v>46476</v>
      </c>
      <c r="I877" s="76" t="s">
        <v>197</v>
      </c>
      <c r="J877" s="77" t="s">
        <v>1745</v>
      </c>
    </row>
    <row r="878" spans="1:10" ht="18.75">
      <c r="A878" s="74" t="s">
        <v>1732</v>
      </c>
      <c r="B878" s="20" t="s">
        <v>1743</v>
      </c>
      <c r="C878" s="20" t="s">
        <v>59</v>
      </c>
      <c r="D878" s="20" t="s">
        <v>505</v>
      </c>
      <c r="E878" s="20" t="s">
        <v>177</v>
      </c>
      <c r="F878" s="20" t="s">
        <v>185</v>
      </c>
      <c r="G878" s="75">
        <v>45748</v>
      </c>
      <c r="H878" s="75">
        <v>47572</v>
      </c>
      <c r="I878" s="76" t="s">
        <v>197</v>
      </c>
      <c r="J878" s="77" t="s">
        <v>1746</v>
      </c>
    </row>
    <row r="879" spans="1:10" ht="18.75">
      <c r="A879" s="74" t="s">
        <v>1732</v>
      </c>
      <c r="B879" s="20" t="s">
        <v>1743</v>
      </c>
      <c r="C879" s="20" t="s">
        <v>59</v>
      </c>
      <c r="D879" s="20" t="s">
        <v>486</v>
      </c>
      <c r="E879" s="20" t="s">
        <v>177</v>
      </c>
      <c r="F879" s="20" t="s">
        <v>178</v>
      </c>
      <c r="G879" s="75">
        <v>45839</v>
      </c>
      <c r="H879" s="75">
        <v>46568</v>
      </c>
      <c r="I879" s="76" t="s">
        <v>179</v>
      </c>
      <c r="J879" s="77" t="s">
        <v>1747</v>
      </c>
    </row>
    <row r="880" spans="1:10" ht="18.75">
      <c r="A880" s="74" t="s">
        <v>1748</v>
      </c>
      <c r="B880" s="20" t="s">
        <v>1278</v>
      </c>
      <c r="C880" s="20" t="s">
        <v>181</v>
      </c>
      <c r="D880" s="20" t="s">
        <v>1281</v>
      </c>
      <c r="E880" s="20" t="s">
        <v>177</v>
      </c>
      <c r="F880" s="20" t="s">
        <v>185</v>
      </c>
      <c r="G880" s="75">
        <v>45717</v>
      </c>
      <c r="H880" s="75">
        <v>47542</v>
      </c>
      <c r="I880" s="76" t="s">
        <v>179</v>
      </c>
      <c r="J880" s="77" t="s">
        <v>1749</v>
      </c>
    </row>
    <row r="881" spans="1:10" ht="18.75">
      <c r="A881" s="74" t="s">
        <v>1748</v>
      </c>
      <c r="B881" s="20" t="s">
        <v>1278</v>
      </c>
      <c r="C881" s="20" t="s">
        <v>181</v>
      </c>
      <c r="D881" s="20" t="s">
        <v>1283</v>
      </c>
      <c r="E881" s="20" t="s">
        <v>177</v>
      </c>
      <c r="F881" s="20" t="s">
        <v>185</v>
      </c>
      <c r="G881" s="75">
        <v>45717</v>
      </c>
      <c r="H881" s="75">
        <v>47542</v>
      </c>
      <c r="I881" s="76" t="s">
        <v>179</v>
      </c>
      <c r="J881" s="77" t="s">
        <v>1750</v>
      </c>
    </row>
    <row r="882" spans="1:10" ht="18.75">
      <c r="A882" s="74" t="s">
        <v>1748</v>
      </c>
      <c r="B882" s="20" t="s">
        <v>1751</v>
      </c>
      <c r="C882" s="20" t="s">
        <v>59</v>
      </c>
      <c r="D882" s="20" t="s">
        <v>307</v>
      </c>
      <c r="E882" s="20" t="s">
        <v>177</v>
      </c>
      <c r="F882" s="20" t="s">
        <v>185</v>
      </c>
      <c r="G882" s="75">
        <v>44835</v>
      </c>
      <c r="H882" s="75">
        <v>46660</v>
      </c>
      <c r="I882" s="76" t="s">
        <v>266</v>
      </c>
      <c r="J882" s="77" t="s">
        <v>1752</v>
      </c>
    </row>
    <row r="883" spans="1:10" ht="18.75">
      <c r="A883" s="74" t="s">
        <v>1748</v>
      </c>
      <c r="B883" s="20" t="s">
        <v>1753</v>
      </c>
      <c r="C883" s="20" t="s">
        <v>59</v>
      </c>
      <c r="D883" s="20" t="s">
        <v>1488</v>
      </c>
      <c r="E883" s="20" t="s">
        <v>177</v>
      </c>
      <c r="F883" s="20" t="s">
        <v>185</v>
      </c>
      <c r="G883" s="75">
        <v>44835</v>
      </c>
      <c r="H883" s="75">
        <v>46660</v>
      </c>
      <c r="I883" s="76" t="s">
        <v>260</v>
      </c>
      <c r="J883" s="77" t="s">
        <v>1754</v>
      </c>
    </row>
    <row r="884" spans="1:10" ht="18.75">
      <c r="A884" s="74" t="s">
        <v>1748</v>
      </c>
      <c r="B884" s="20" t="s">
        <v>1753</v>
      </c>
      <c r="C884" s="20" t="s">
        <v>59</v>
      </c>
      <c r="D884" s="20" t="s">
        <v>289</v>
      </c>
      <c r="E884" s="20" t="s">
        <v>177</v>
      </c>
      <c r="F884" s="20" t="s">
        <v>185</v>
      </c>
      <c r="G884" s="75">
        <v>44835</v>
      </c>
      <c r="H884" s="75">
        <v>46660</v>
      </c>
      <c r="I884" s="76" t="s">
        <v>260</v>
      </c>
      <c r="J884" s="77" t="s">
        <v>1755</v>
      </c>
    </row>
    <row r="885" spans="1:10" ht="18.75">
      <c r="A885" s="74" t="s">
        <v>1748</v>
      </c>
      <c r="B885" s="20" t="s">
        <v>1753</v>
      </c>
      <c r="C885" s="20" t="s">
        <v>59</v>
      </c>
      <c r="D885" s="20" t="s">
        <v>552</v>
      </c>
      <c r="E885" s="20" t="s">
        <v>177</v>
      </c>
      <c r="F885" s="20" t="s">
        <v>185</v>
      </c>
      <c r="G885" s="75">
        <v>44835</v>
      </c>
      <c r="H885" s="75">
        <v>46660</v>
      </c>
      <c r="I885" s="76" t="s">
        <v>260</v>
      </c>
      <c r="J885" s="77" t="s">
        <v>1756</v>
      </c>
    </row>
    <row r="886" spans="1:10" ht="18.75">
      <c r="A886" s="74" t="s">
        <v>1748</v>
      </c>
      <c r="B886" s="20" t="s">
        <v>492</v>
      </c>
      <c r="C886" s="20" t="s">
        <v>59</v>
      </c>
      <c r="D886" s="20" t="s">
        <v>1757</v>
      </c>
      <c r="E886" s="20" t="s">
        <v>177</v>
      </c>
      <c r="F886" s="20" t="s">
        <v>185</v>
      </c>
      <c r="G886" s="75">
        <v>45047</v>
      </c>
      <c r="H886" s="75">
        <v>46996</v>
      </c>
      <c r="I886" s="76" t="s">
        <v>197</v>
      </c>
      <c r="J886" s="77" t="s">
        <v>1758</v>
      </c>
    </row>
    <row r="887" spans="1:10" ht="18.75">
      <c r="A887" s="74" t="s">
        <v>1748</v>
      </c>
      <c r="B887" s="20" t="s">
        <v>492</v>
      </c>
      <c r="C887" s="20" t="s">
        <v>59</v>
      </c>
      <c r="D887" s="20" t="s">
        <v>494</v>
      </c>
      <c r="E887" s="20" t="s">
        <v>177</v>
      </c>
      <c r="F887" s="20" t="s">
        <v>185</v>
      </c>
      <c r="G887" s="75">
        <v>44440</v>
      </c>
      <c r="H887" s="75">
        <v>46996</v>
      </c>
      <c r="I887" s="76" t="s">
        <v>197</v>
      </c>
      <c r="J887" s="77" t="s">
        <v>1759</v>
      </c>
    </row>
    <row r="888" spans="1:10" ht="18.75">
      <c r="A888" s="74" t="s">
        <v>1748</v>
      </c>
      <c r="B888" s="20" t="s">
        <v>492</v>
      </c>
      <c r="C888" s="20" t="s">
        <v>59</v>
      </c>
      <c r="D888" s="20" t="s">
        <v>567</v>
      </c>
      <c r="E888" s="20" t="s">
        <v>177</v>
      </c>
      <c r="F888" s="20" t="s">
        <v>185</v>
      </c>
      <c r="G888" s="75">
        <v>44440</v>
      </c>
      <c r="H888" s="75">
        <v>46996</v>
      </c>
      <c r="I888" s="76" t="s">
        <v>197</v>
      </c>
      <c r="J888" s="77" t="s">
        <v>1760</v>
      </c>
    </row>
    <row r="889" spans="1:10" ht="18.75">
      <c r="A889" s="74" t="s">
        <v>1748</v>
      </c>
      <c r="B889" s="20" t="s">
        <v>492</v>
      </c>
      <c r="C889" s="20" t="s">
        <v>181</v>
      </c>
      <c r="D889" s="20" t="s">
        <v>360</v>
      </c>
      <c r="E889" s="20" t="s">
        <v>177</v>
      </c>
      <c r="F889" s="20" t="s">
        <v>185</v>
      </c>
      <c r="G889" s="75">
        <v>45413</v>
      </c>
      <c r="H889" s="75">
        <v>47238</v>
      </c>
      <c r="I889" s="76" t="s">
        <v>197</v>
      </c>
      <c r="J889" s="77" t="s">
        <v>1761</v>
      </c>
    </row>
    <row r="890" spans="1:10" ht="18.75">
      <c r="A890" s="74" t="s">
        <v>1748</v>
      </c>
      <c r="B890" s="20" t="s">
        <v>1762</v>
      </c>
      <c r="C890" s="20" t="s">
        <v>59</v>
      </c>
      <c r="D890" s="20" t="s">
        <v>655</v>
      </c>
      <c r="E890" s="20" t="s">
        <v>177</v>
      </c>
      <c r="F890" s="20" t="s">
        <v>185</v>
      </c>
      <c r="G890" s="75">
        <v>45474</v>
      </c>
      <c r="H890" s="75">
        <v>47299</v>
      </c>
      <c r="I890" s="76" t="s">
        <v>266</v>
      </c>
      <c r="J890" s="77" t="s">
        <v>1763</v>
      </c>
    </row>
    <row r="891" spans="1:10" ht="18.75">
      <c r="A891" s="74" t="s">
        <v>1764</v>
      </c>
      <c r="B891" s="20" t="s">
        <v>342</v>
      </c>
      <c r="C891" s="20" t="s">
        <v>59</v>
      </c>
      <c r="D891" s="20" t="s">
        <v>1765</v>
      </c>
      <c r="E891" s="20" t="s">
        <v>177</v>
      </c>
      <c r="F891" s="20" t="s">
        <v>178</v>
      </c>
      <c r="G891" s="75">
        <v>45778</v>
      </c>
      <c r="H891" s="75">
        <v>46507</v>
      </c>
      <c r="I891" s="76" t="s">
        <v>266</v>
      </c>
      <c r="J891" s="77" t="s">
        <v>1766</v>
      </c>
    </row>
    <row r="892" spans="1:10" ht="18.75">
      <c r="A892" s="74" t="s">
        <v>1767</v>
      </c>
      <c r="B892" s="20" t="s">
        <v>1768</v>
      </c>
      <c r="C892" s="20" t="s">
        <v>59</v>
      </c>
      <c r="D892" s="20" t="s">
        <v>925</v>
      </c>
      <c r="E892" s="20" t="s">
        <v>177</v>
      </c>
      <c r="F892" s="20" t="s">
        <v>185</v>
      </c>
      <c r="G892" s="75">
        <v>44256</v>
      </c>
      <c r="H892" s="75">
        <v>46811</v>
      </c>
      <c r="I892" s="76" t="s">
        <v>266</v>
      </c>
      <c r="J892" s="77" t="s">
        <v>1769</v>
      </c>
    </row>
    <row r="893" spans="1:10" ht="18.75">
      <c r="A893" s="74" t="s">
        <v>1770</v>
      </c>
      <c r="B893" s="20" t="s">
        <v>1771</v>
      </c>
      <c r="C893" s="20" t="s">
        <v>59</v>
      </c>
      <c r="D893" s="20" t="s">
        <v>460</v>
      </c>
      <c r="E893" s="20" t="s">
        <v>177</v>
      </c>
      <c r="F893" s="20" t="s">
        <v>185</v>
      </c>
      <c r="G893" s="75">
        <v>45047</v>
      </c>
      <c r="H893" s="75">
        <v>46873</v>
      </c>
      <c r="I893" s="76" t="s">
        <v>260</v>
      </c>
      <c r="J893" s="77" t="s">
        <v>1772</v>
      </c>
    </row>
    <row r="894" spans="1:10" ht="18.75">
      <c r="A894" s="74" t="s">
        <v>1770</v>
      </c>
      <c r="B894" s="20" t="s">
        <v>1296</v>
      </c>
      <c r="C894" s="20" t="s">
        <v>59</v>
      </c>
      <c r="D894" s="20" t="s">
        <v>307</v>
      </c>
      <c r="E894" s="20" t="s">
        <v>177</v>
      </c>
      <c r="F894" s="20" t="s">
        <v>185</v>
      </c>
      <c r="G894" s="75">
        <v>45323</v>
      </c>
      <c r="H894" s="75">
        <v>47149</v>
      </c>
      <c r="I894" s="76" t="s">
        <v>266</v>
      </c>
      <c r="J894" s="77" t="s">
        <v>1773</v>
      </c>
    </row>
    <row r="895" spans="1:10" ht="18.75">
      <c r="A895" s="74" t="s">
        <v>1770</v>
      </c>
      <c r="B895" s="20" t="s">
        <v>1774</v>
      </c>
      <c r="C895" s="20" t="s">
        <v>59</v>
      </c>
      <c r="D895" s="20" t="s">
        <v>294</v>
      </c>
      <c r="E895" s="20" t="s">
        <v>177</v>
      </c>
      <c r="F895" s="20" t="s">
        <v>178</v>
      </c>
      <c r="G895" s="75">
        <v>45778</v>
      </c>
      <c r="H895" s="75">
        <v>46507</v>
      </c>
      <c r="I895" s="76" t="s">
        <v>266</v>
      </c>
      <c r="J895" s="77" t="s">
        <v>1775</v>
      </c>
    </row>
    <row r="896" spans="1:10" ht="18.75">
      <c r="A896" s="74" t="s">
        <v>1770</v>
      </c>
      <c r="B896" s="20" t="s">
        <v>1774</v>
      </c>
      <c r="C896" s="20" t="s">
        <v>59</v>
      </c>
      <c r="D896" s="20" t="s">
        <v>319</v>
      </c>
      <c r="E896" s="20" t="s">
        <v>177</v>
      </c>
      <c r="F896" s="20" t="s">
        <v>178</v>
      </c>
      <c r="G896" s="75">
        <v>45717</v>
      </c>
      <c r="H896" s="75">
        <v>46446</v>
      </c>
      <c r="I896" s="76" t="s">
        <v>266</v>
      </c>
      <c r="J896" s="77" t="s">
        <v>1776</v>
      </c>
    </row>
    <row r="897" spans="1:10" ht="18.75">
      <c r="A897" s="74" t="s">
        <v>1770</v>
      </c>
      <c r="B897" s="20" t="s">
        <v>1777</v>
      </c>
      <c r="C897" s="20" t="s">
        <v>59</v>
      </c>
      <c r="D897" s="20" t="s">
        <v>723</v>
      </c>
      <c r="E897" s="20" t="s">
        <v>1778</v>
      </c>
      <c r="F897" s="20" t="s">
        <v>185</v>
      </c>
      <c r="G897" s="75">
        <v>45323</v>
      </c>
      <c r="H897" s="75">
        <v>47148</v>
      </c>
      <c r="I897" s="76" t="s">
        <v>266</v>
      </c>
      <c r="J897" s="77" t="s">
        <v>1779</v>
      </c>
    </row>
    <row r="898" spans="1:10" ht="18.75">
      <c r="A898" s="74" t="s">
        <v>1770</v>
      </c>
      <c r="B898" s="20" t="s">
        <v>1780</v>
      </c>
      <c r="C898" s="20" t="s">
        <v>59</v>
      </c>
      <c r="D898" s="20" t="s">
        <v>1781</v>
      </c>
      <c r="E898" s="20" t="s">
        <v>1778</v>
      </c>
      <c r="F898" s="20" t="s">
        <v>178</v>
      </c>
      <c r="G898" s="75">
        <v>45717</v>
      </c>
      <c r="H898" s="75">
        <v>46446</v>
      </c>
      <c r="I898" s="76" t="s">
        <v>179</v>
      </c>
      <c r="J898" s="77" t="s">
        <v>1782</v>
      </c>
    </row>
    <row r="899" spans="1:10" ht="18.75">
      <c r="A899" s="74" t="s">
        <v>1770</v>
      </c>
      <c r="B899" s="20" t="s">
        <v>1783</v>
      </c>
      <c r="C899" s="20" t="s">
        <v>59</v>
      </c>
      <c r="D899" s="20" t="s">
        <v>686</v>
      </c>
      <c r="E899" s="20" t="s">
        <v>1778</v>
      </c>
      <c r="F899" s="20" t="s">
        <v>185</v>
      </c>
      <c r="G899" s="75">
        <v>44927</v>
      </c>
      <c r="H899" s="75">
        <v>46752</v>
      </c>
      <c r="I899" s="76" t="s">
        <v>260</v>
      </c>
      <c r="J899" s="77" t="s">
        <v>1784</v>
      </c>
    </row>
    <row r="900" spans="1:10" ht="18.75">
      <c r="A900" s="74" t="s">
        <v>1785</v>
      </c>
      <c r="B900" s="20" t="s">
        <v>666</v>
      </c>
      <c r="C900" s="20" t="s">
        <v>59</v>
      </c>
      <c r="D900" s="20" t="s">
        <v>1501</v>
      </c>
      <c r="E900" s="20" t="s">
        <v>177</v>
      </c>
      <c r="F900" s="20" t="s">
        <v>185</v>
      </c>
      <c r="G900" s="75">
        <v>44927</v>
      </c>
      <c r="H900" s="75">
        <v>46752</v>
      </c>
      <c r="I900" s="76" t="s">
        <v>179</v>
      </c>
      <c r="J900" s="77" t="s">
        <v>1786</v>
      </c>
    </row>
    <row r="901" spans="1:10" ht="18.75">
      <c r="A901" s="74" t="s">
        <v>1785</v>
      </c>
      <c r="B901" s="20" t="s">
        <v>666</v>
      </c>
      <c r="C901" s="20" t="s">
        <v>59</v>
      </c>
      <c r="D901" s="20" t="s">
        <v>1497</v>
      </c>
      <c r="E901" s="20" t="s">
        <v>177</v>
      </c>
      <c r="F901" s="20" t="s">
        <v>185</v>
      </c>
      <c r="G901" s="75">
        <v>44927</v>
      </c>
      <c r="H901" s="75">
        <v>46752</v>
      </c>
      <c r="I901" s="76" t="s">
        <v>179</v>
      </c>
      <c r="J901" s="77" t="s">
        <v>1787</v>
      </c>
    </row>
    <row r="902" spans="1:10" ht="18.75">
      <c r="A902" s="74" t="s">
        <v>1785</v>
      </c>
      <c r="B902" s="20" t="s">
        <v>666</v>
      </c>
      <c r="C902" s="20" t="s">
        <v>59</v>
      </c>
      <c r="D902" s="20" t="s">
        <v>274</v>
      </c>
      <c r="E902" s="20" t="s">
        <v>177</v>
      </c>
      <c r="F902" s="20" t="s">
        <v>185</v>
      </c>
      <c r="G902" s="75">
        <v>44835</v>
      </c>
      <c r="H902" s="75">
        <v>46660</v>
      </c>
      <c r="I902" s="76" t="s">
        <v>197</v>
      </c>
      <c r="J902" s="77" t="s">
        <v>1788</v>
      </c>
    </row>
    <row r="903" spans="1:10" ht="18.75">
      <c r="A903" s="74" t="s">
        <v>1785</v>
      </c>
      <c r="B903" s="20" t="s">
        <v>666</v>
      </c>
      <c r="C903" s="20" t="s">
        <v>59</v>
      </c>
      <c r="D903" s="20" t="s">
        <v>239</v>
      </c>
      <c r="E903" s="20" t="s">
        <v>177</v>
      </c>
      <c r="F903" s="20" t="s">
        <v>185</v>
      </c>
      <c r="G903" s="75">
        <v>45108</v>
      </c>
      <c r="H903" s="75">
        <v>46934</v>
      </c>
      <c r="I903" s="76" t="s">
        <v>179</v>
      </c>
      <c r="J903" s="77" t="s">
        <v>1789</v>
      </c>
    </row>
    <row r="904" spans="1:10" ht="18.75">
      <c r="A904" s="74" t="s">
        <v>1785</v>
      </c>
      <c r="B904" s="20" t="s">
        <v>666</v>
      </c>
      <c r="C904" s="20" t="s">
        <v>59</v>
      </c>
      <c r="D904" s="20" t="s">
        <v>1073</v>
      </c>
      <c r="E904" s="20" t="s">
        <v>177</v>
      </c>
      <c r="F904" s="20" t="s">
        <v>185</v>
      </c>
      <c r="G904" s="75">
        <v>44927</v>
      </c>
      <c r="H904" s="75">
        <v>46752</v>
      </c>
      <c r="I904" s="76" t="s">
        <v>197</v>
      </c>
      <c r="J904" s="77" t="s">
        <v>1790</v>
      </c>
    </row>
    <row r="905" spans="1:10" ht="18.75">
      <c r="A905" s="74" t="s">
        <v>1785</v>
      </c>
      <c r="B905" s="20" t="s">
        <v>293</v>
      </c>
      <c r="C905" s="20" t="s">
        <v>59</v>
      </c>
      <c r="D905" s="20" t="s">
        <v>294</v>
      </c>
      <c r="E905" s="20" t="s">
        <v>177</v>
      </c>
      <c r="F905" s="20" t="s">
        <v>185</v>
      </c>
      <c r="G905" s="75">
        <v>45383</v>
      </c>
      <c r="H905" s="75">
        <v>46507</v>
      </c>
      <c r="I905" s="76" t="s">
        <v>266</v>
      </c>
      <c r="J905" s="77" t="s">
        <v>1791</v>
      </c>
    </row>
    <row r="906" spans="1:10" ht="18.75">
      <c r="A906" s="74" t="s">
        <v>1785</v>
      </c>
      <c r="B906" s="20" t="s">
        <v>306</v>
      </c>
      <c r="C906" s="20" t="s">
        <v>59</v>
      </c>
      <c r="D906" s="20" t="s">
        <v>307</v>
      </c>
      <c r="E906" s="20" t="s">
        <v>177</v>
      </c>
      <c r="F906" s="20" t="s">
        <v>185</v>
      </c>
      <c r="G906" s="75">
        <v>44682</v>
      </c>
      <c r="H906" s="75">
        <v>46507</v>
      </c>
      <c r="I906" s="76" t="s">
        <v>266</v>
      </c>
      <c r="J906" s="77" t="s">
        <v>1792</v>
      </c>
    </row>
    <row r="907" spans="1:10" ht="18.75">
      <c r="A907" s="74" t="s">
        <v>1785</v>
      </c>
      <c r="B907" s="20" t="s">
        <v>222</v>
      </c>
      <c r="C907" s="20" t="s">
        <v>59</v>
      </c>
      <c r="D907" s="20" t="s">
        <v>223</v>
      </c>
      <c r="E907" s="20" t="s">
        <v>177</v>
      </c>
      <c r="F907" s="20" t="s">
        <v>185</v>
      </c>
      <c r="G907" s="75">
        <v>45139</v>
      </c>
      <c r="H907" s="75">
        <v>46446</v>
      </c>
      <c r="I907" s="76" t="s">
        <v>224</v>
      </c>
      <c r="J907" s="77" t="s">
        <v>1793</v>
      </c>
    </row>
    <row r="908" spans="1:10" ht="18.75">
      <c r="A908" s="74" t="s">
        <v>1785</v>
      </c>
      <c r="B908" s="20" t="s">
        <v>342</v>
      </c>
      <c r="C908" s="20" t="s">
        <v>59</v>
      </c>
      <c r="D908" s="20" t="s">
        <v>343</v>
      </c>
      <c r="E908" s="20" t="s">
        <v>177</v>
      </c>
      <c r="F908" s="20" t="s">
        <v>185</v>
      </c>
      <c r="G908" s="75">
        <v>45352</v>
      </c>
      <c r="H908" s="75">
        <v>46446</v>
      </c>
      <c r="I908" s="76" t="s">
        <v>266</v>
      </c>
      <c r="J908" s="77" t="s">
        <v>1794</v>
      </c>
    </row>
    <row r="909" spans="1:10" ht="18.75">
      <c r="A909" s="74" t="s">
        <v>1795</v>
      </c>
      <c r="B909" s="20" t="s">
        <v>1796</v>
      </c>
      <c r="C909" s="20" t="s">
        <v>59</v>
      </c>
      <c r="D909" s="20" t="s">
        <v>1797</v>
      </c>
      <c r="E909" s="20" t="s">
        <v>177</v>
      </c>
      <c r="F909" s="20" t="s">
        <v>185</v>
      </c>
      <c r="G909" s="75">
        <v>45748</v>
      </c>
      <c r="H909" s="75">
        <v>47572</v>
      </c>
      <c r="I909" s="76" t="s">
        <v>197</v>
      </c>
      <c r="J909" s="77" t="s">
        <v>1798</v>
      </c>
    </row>
    <row r="910" spans="1:10" ht="18.75">
      <c r="A910" s="74" t="s">
        <v>1795</v>
      </c>
      <c r="B910" s="20" t="s">
        <v>1796</v>
      </c>
      <c r="C910" s="20" t="s">
        <v>59</v>
      </c>
      <c r="D910" s="20" t="s">
        <v>1799</v>
      </c>
      <c r="E910" s="20" t="s">
        <v>177</v>
      </c>
      <c r="F910" s="20" t="s">
        <v>185</v>
      </c>
      <c r="G910" s="75">
        <v>45748</v>
      </c>
      <c r="H910" s="75">
        <v>47572</v>
      </c>
      <c r="I910" s="76" t="s">
        <v>197</v>
      </c>
      <c r="J910" s="77" t="s">
        <v>1800</v>
      </c>
    </row>
    <row r="911" spans="1:10" ht="18.75">
      <c r="A911" s="74" t="s">
        <v>1795</v>
      </c>
      <c r="B911" s="20" t="s">
        <v>1796</v>
      </c>
      <c r="C911" s="20" t="s">
        <v>59</v>
      </c>
      <c r="D911" s="20" t="s">
        <v>1801</v>
      </c>
      <c r="E911" s="20" t="s">
        <v>177</v>
      </c>
      <c r="F911" s="20" t="s">
        <v>185</v>
      </c>
      <c r="G911" s="75">
        <v>45778</v>
      </c>
      <c r="H911" s="75">
        <v>47603</v>
      </c>
      <c r="I911" s="76" t="s">
        <v>197</v>
      </c>
      <c r="J911" s="77" t="s">
        <v>1802</v>
      </c>
    </row>
    <row r="912" spans="1:10" ht="18.75">
      <c r="A912" s="74" t="s">
        <v>1795</v>
      </c>
      <c r="B912" s="20" t="s">
        <v>1796</v>
      </c>
      <c r="C912" s="20" t="s">
        <v>59</v>
      </c>
      <c r="D912" s="20" t="s">
        <v>1803</v>
      </c>
      <c r="E912" s="20" t="s">
        <v>177</v>
      </c>
      <c r="F912" s="20" t="s">
        <v>185</v>
      </c>
      <c r="G912" s="75">
        <v>45748</v>
      </c>
      <c r="H912" s="75">
        <v>47572</v>
      </c>
      <c r="I912" s="76" t="s">
        <v>197</v>
      </c>
      <c r="J912" s="77" t="s">
        <v>1804</v>
      </c>
    </row>
    <row r="913" spans="1:10" ht="18.75">
      <c r="A913" s="74" t="s">
        <v>1795</v>
      </c>
      <c r="B913" s="20" t="s">
        <v>1796</v>
      </c>
      <c r="C913" s="20" t="s">
        <v>181</v>
      </c>
      <c r="D913" s="20" t="s">
        <v>1446</v>
      </c>
      <c r="E913" s="20" t="s">
        <v>177</v>
      </c>
      <c r="F913" s="20" t="s">
        <v>185</v>
      </c>
      <c r="G913" s="75">
        <v>43965</v>
      </c>
      <c r="H913" s="75">
        <v>46478</v>
      </c>
      <c r="I913" s="76" t="s">
        <v>197</v>
      </c>
      <c r="J913" s="77" t="s">
        <v>1805</v>
      </c>
    </row>
    <row r="914" spans="1:10" ht="18.75">
      <c r="A914" s="74" t="s">
        <v>1795</v>
      </c>
      <c r="B914" s="20" t="s">
        <v>1806</v>
      </c>
      <c r="C914" s="20" t="s">
        <v>181</v>
      </c>
      <c r="D914" s="20" t="s">
        <v>1807</v>
      </c>
      <c r="E914" s="20" t="s">
        <v>177</v>
      </c>
      <c r="F914" s="20" t="s">
        <v>185</v>
      </c>
      <c r="G914" s="75">
        <v>43965</v>
      </c>
      <c r="H914" s="75">
        <v>46478</v>
      </c>
      <c r="I914" s="76" t="s">
        <v>197</v>
      </c>
      <c r="J914" s="77" t="s">
        <v>1808</v>
      </c>
    </row>
    <row r="915" spans="1:10" ht="18.75">
      <c r="A915" s="74" t="s">
        <v>1795</v>
      </c>
      <c r="B915" s="20" t="s">
        <v>1809</v>
      </c>
      <c r="C915" s="20" t="s">
        <v>59</v>
      </c>
      <c r="D915" s="20" t="s">
        <v>409</v>
      </c>
      <c r="E915" s="20" t="s">
        <v>177</v>
      </c>
      <c r="F915" s="20" t="s">
        <v>185</v>
      </c>
      <c r="G915" s="75">
        <v>45839</v>
      </c>
      <c r="H915" s="75">
        <v>47664</v>
      </c>
      <c r="I915" s="76" t="s">
        <v>197</v>
      </c>
      <c r="J915" s="77" t="s">
        <v>1810</v>
      </c>
    </row>
    <row r="916" spans="1:10" ht="18.75">
      <c r="A916" s="74" t="s">
        <v>1795</v>
      </c>
      <c r="B916" s="20" t="s">
        <v>1811</v>
      </c>
      <c r="C916" s="20" t="s">
        <v>59</v>
      </c>
      <c r="D916" s="20" t="s">
        <v>1812</v>
      </c>
      <c r="E916" s="20" t="s">
        <v>177</v>
      </c>
      <c r="F916" s="20" t="s">
        <v>185</v>
      </c>
      <c r="G916" s="75">
        <v>44256</v>
      </c>
      <c r="H916" s="75">
        <v>46811</v>
      </c>
      <c r="I916" s="76" t="s">
        <v>260</v>
      </c>
      <c r="J916" s="77" t="s">
        <v>1813</v>
      </c>
    </row>
    <row r="917" spans="1:10" ht="18.75">
      <c r="A917" s="74" t="s">
        <v>1795</v>
      </c>
      <c r="B917" s="20" t="s">
        <v>1811</v>
      </c>
      <c r="C917" s="20" t="s">
        <v>59</v>
      </c>
      <c r="D917" s="20" t="s">
        <v>1814</v>
      </c>
      <c r="E917" s="20" t="s">
        <v>177</v>
      </c>
      <c r="F917" s="20" t="s">
        <v>185</v>
      </c>
      <c r="G917" s="75">
        <v>44440</v>
      </c>
      <c r="H917" s="75">
        <v>46996</v>
      </c>
      <c r="I917" s="76" t="s">
        <v>260</v>
      </c>
      <c r="J917" s="77" t="s">
        <v>1815</v>
      </c>
    </row>
    <row r="918" spans="1:10" ht="18.75">
      <c r="A918" s="74" t="s">
        <v>1795</v>
      </c>
      <c r="B918" s="20" t="s">
        <v>1811</v>
      </c>
      <c r="C918" s="20" t="s">
        <v>181</v>
      </c>
      <c r="D918" s="20" t="s">
        <v>1816</v>
      </c>
      <c r="E918" s="20" t="s">
        <v>177</v>
      </c>
      <c r="F918" s="20" t="s">
        <v>185</v>
      </c>
      <c r="G918" s="75">
        <v>44256</v>
      </c>
      <c r="H918" s="75">
        <v>46811</v>
      </c>
      <c r="I918" s="76" t="s">
        <v>260</v>
      </c>
      <c r="J918" s="77" t="s">
        <v>1817</v>
      </c>
    </row>
    <row r="919" spans="1:10" ht="18.75">
      <c r="A919" s="74" t="s">
        <v>1795</v>
      </c>
      <c r="B919" s="20" t="s">
        <v>1818</v>
      </c>
      <c r="C919" s="20" t="s">
        <v>59</v>
      </c>
      <c r="D919" s="20" t="s">
        <v>1819</v>
      </c>
      <c r="E919" s="20" t="s">
        <v>177</v>
      </c>
      <c r="F919" s="20" t="s">
        <v>185</v>
      </c>
      <c r="G919" s="75">
        <v>44256</v>
      </c>
      <c r="H919" s="75">
        <v>46811</v>
      </c>
      <c r="I919" s="76" t="s">
        <v>260</v>
      </c>
      <c r="J919" s="77" t="s">
        <v>1820</v>
      </c>
    </row>
    <row r="920" spans="1:10" ht="18.75">
      <c r="A920" s="74" t="s">
        <v>1795</v>
      </c>
      <c r="B920" s="20" t="s">
        <v>1818</v>
      </c>
      <c r="C920" s="20" t="s">
        <v>181</v>
      </c>
      <c r="D920" s="20" t="s">
        <v>1821</v>
      </c>
      <c r="E920" s="20" t="s">
        <v>177</v>
      </c>
      <c r="F920" s="20" t="s">
        <v>185</v>
      </c>
      <c r="G920" s="75">
        <v>45717</v>
      </c>
      <c r="H920" s="75">
        <v>47542</v>
      </c>
      <c r="I920" s="76" t="s">
        <v>260</v>
      </c>
      <c r="J920" s="77" t="s">
        <v>1822</v>
      </c>
    </row>
    <row r="921" spans="1:10" ht="18.75">
      <c r="A921" s="74" t="s">
        <v>1823</v>
      </c>
      <c r="B921" s="20" t="s">
        <v>283</v>
      </c>
      <c r="C921" s="20" t="s">
        <v>59</v>
      </c>
      <c r="D921" s="20" t="s">
        <v>592</v>
      </c>
      <c r="E921" s="20" t="s">
        <v>177</v>
      </c>
      <c r="F921" s="20" t="s">
        <v>185</v>
      </c>
      <c r="G921" s="75">
        <v>44621</v>
      </c>
      <c r="H921" s="75">
        <v>46507</v>
      </c>
      <c r="I921" s="76" t="s">
        <v>197</v>
      </c>
      <c r="J921" s="77" t="s">
        <v>1824</v>
      </c>
    </row>
    <row r="922" spans="1:10" ht="18.75">
      <c r="A922" s="74" t="s">
        <v>1823</v>
      </c>
      <c r="B922" s="20" t="s">
        <v>293</v>
      </c>
      <c r="C922" s="20" t="s">
        <v>59</v>
      </c>
      <c r="D922" s="20" t="s">
        <v>294</v>
      </c>
      <c r="E922" s="20" t="s">
        <v>177</v>
      </c>
      <c r="F922" s="20" t="s">
        <v>178</v>
      </c>
      <c r="G922" s="75">
        <v>45778</v>
      </c>
      <c r="H922" s="75">
        <v>46507</v>
      </c>
      <c r="I922" s="76" t="s">
        <v>266</v>
      </c>
      <c r="J922" s="77" t="s">
        <v>1825</v>
      </c>
    </row>
    <row r="923" spans="1:10" ht="18.75">
      <c r="A923" s="74" t="s">
        <v>1823</v>
      </c>
      <c r="B923" s="20" t="s">
        <v>203</v>
      </c>
      <c r="C923" s="20" t="s">
        <v>59</v>
      </c>
      <c r="D923" s="20" t="s">
        <v>204</v>
      </c>
      <c r="E923" s="20" t="s">
        <v>177</v>
      </c>
      <c r="F923" s="20" t="s">
        <v>185</v>
      </c>
      <c r="G923" s="75">
        <v>44440</v>
      </c>
      <c r="H923" s="75">
        <v>46996</v>
      </c>
      <c r="I923" s="76" t="s">
        <v>179</v>
      </c>
      <c r="J923" s="77" t="s">
        <v>1826</v>
      </c>
    </row>
    <row r="924" spans="1:10" ht="18.75">
      <c r="A924" s="74" t="s">
        <v>1823</v>
      </c>
      <c r="B924" s="20" t="s">
        <v>203</v>
      </c>
      <c r="C924" s="20" t="s">
        <v>59</v>
      </c>
      <c r="D924" s="20" t="s">
        <v>443</v>
      </c>
      <c r="E924" s="20" t="s">
        <v>177</v>
      </c>
      <c r="F924" s="20" t="s">
        <v>185</v>
      </c>
      <c r="G924" s="75">
        <v>44440</v>
      </c>
      <c r="H924" s="75">
        <v>46996</v>
      </c>
      <c r="I924" s="76" t="s">
        <v>179</v>
      </c>
      <c r="J924" s="77" t="s">
        <v>1827</v>
      </c>
    </row>
    <row r="925" spans="1:10" ht="18.75">
      <c r="A925" s="74" t="s">
        <v>1823</v>
      </c>
      <c r="B925" s="20" t="s">
        <v>1828</v>
      </c>
      <c r="C925" s="20" t="s">
        <v>59</v>
      </c>
      <c r="D925" s="20" t="s">
        <v>358</v>
      </c>
      <c r="E925" s="20" t="s">
        <v>177</v>
      </c>
      <c r="F925" s="20" t="s">
        <v>185</v>
      </c>
      <c r="G925" s="75">
        <v>44927</v>
      </c>
      <c r="H925" s="75">
        <v>46752</v>
      </c>
      <c r="I925" s="76" t="s">
        <v>197</v>
      </c>
      <c r="J925" s="77" t="s">
        <v>1829</v>
      </c>
    </row>
    <row r="926" spans="1:10" ht="18.75">
      <c r="A926" s="74" t="s">
        <v>1823</v>
      </c>
      <c r="B926" s="20" t="s">
        <v>1828</v>
      </c>
      <c r="C926" s="20" t="s">
        <v>59</v>
      </c>
      <c r="D926" s="20" t="s">
        <v>360</v>
      </c>
      <c r="E926" s="20" t="s">
        <v>177</v>
      </c>
      <c r="F926" s="20" t="s">
        <v>185</v>
      </c>
      <c r="G926" s="75">
        <v>44927</v>
      </c>
      <c r="H926" s="75">
        <v>46751</v>
      </c>
      <c r="I926" s="76" t="s">
        <v>197</v>
      </c>
      <c r="J926" s="77" t="s">
        <v>1830</v>
      </c>
    </row>
    <row r="927" spans="1:10" ht="18.75">
      <c r="A927" s="74" t="s">
        <v>1823</v>
      </c>
      <c r="B927" s="20" t="s">
        <v>316</v>
      </c>
      <c r="C927" s="20" t="s">
        <v>59</v>
      </c>
      <c r="D927" s="20" t="s">
        <v>1831</v>
      </c>
      <c r="E927" s="20" t="s">
        <v>177</v>
      </c>
      <c r="F927" s="20" t="s">
        <v>185</v>
      </c>
      <c r="G927" s="75">
        <v>45444</v>
      </c>
      <c r="H927" s="75">
        <v>46660</v>
      </c>
      <c r="I927" s="76" t="s">
        <v>266</v>
      </c>
      <c r="J927" s="77" t="s">
        <v>1832</v>
      </c>
    </row>
    <row r="928" spans="1:10" ht="18.75">
      <c r="A928" s="74" t="s">
        <v>1823</v>
      </c>
      <c r="B928" s="20" t="s">
        <v>439</v>
      </c>
      <c r="C928" s="20" t="s">
        <v>59</v>
      </c>
      <c r="D928" s="20" t="s">
        <v>440</v>
      </c>
      <c r="E928" s="20" t="s">
        <v>177</v>
      </c>
      <c r="F928" s="20" t="s">
        <v>185</v>
      </c>
      <c r="G928" s="75">
        <v>44440</v>
      </c>
      <c r="H928" s="75">
        <v>46995</v>
      </c>
      <c r="I928" s="76" t="s">
        <v>260</v>
      </c>
      <c r="J928" s="77" t="s">
        <v>1833</v>
      </c>
    </row>
    <row r="929" spans="1:10" ht="18.75">
      <c r="A929" s="74" t="s">
        <v>1823</v>
      </c>
      <c r="B929" s="20" t="s">
        <v>342</v>
      </c>
      <c r="C929" s="20" t="s">
        <v>59</v>
      </c>
      <c r="D929" s="20" t="s">
        <v>655</v>
      </c>
      <c r="E929" s="20" t="s">
        <v>177</v>
      </c>
      <c r="F929" s="20" t="s">
        <v>185</v>
      </c>
      <c r="G929" s="75">
        <v>45261</v>
      </c>
      <c r="H929" s="75">
        <v>47087</v>
      </c>
      <c r="I929" s="76" t="s">
        <v>266</v>
      </c>
      <c r="J929" s="77" t="s">
        <v>1834</v>
      </c>
    </row>
    <row r="930" spans="1:10" ht="18.75">
      <c r="A930" s="74" t="s">
        <v>1835</v>
      </c>
      <c r="B930" s="20" t="s">
        <v>1836</v>
      </c>
      <c r="C930" s="20" t="s">
        <v>59</v>
      </c>
      <c r="D930" s="20" t="s">
        <v>289</v>
      </c>
      <c r="E930" s="20" t="s">
        <v>325</v>
      </c>
      <c r="F930" s="20" t="s">
        <v>185</v>
      </c>
      <c r="G930" s="75">
        <v>44256</v>
      </c>
      <c r="H930" s="75">
        <v>46811</v>
      </c>
      <c r="I930" s="76" t="s">
        <v>260</v>
      </c>
      <c r="J930" s="77" t="s">
        <v>1837</v>
      </c>
    </row>
    <row r="931" spans="1:10" ht="18.75">
      <c r="A931" s="74" t="s">
        <v>1835</v>
      </c>
      <c r="B931" s="20" t="s">
        <v>1836</v>
      </c>
      <c r="C931" s="20" t="s">
        <v>59</v>
      </c>
      <c r="D931" s="20" t="s">
        <v>274</v>
      </c>
      <c r="E931" s="20" t="s">
        <v>177</v>
      </c>
      <c r="F931" s="20" t="s">
        <v>185</v>
      </c>
      <c r="G931" s="75">
        <v>43965</v>
      </c>
      <c r="H931" s="75">
        <v>46478</v>
      </c>
      <c r="I931" s="76" t="s">
        <v>197</v>
      </c>
      <c r="J931" s="77" t="s">
        <v>1838</v>
      </c>
    </row>
    <row r="932" spans="1:10" ht="18.75">
      <c r="A932" s="74" t="s">
        <v>1835</v>
      </c>
      <c r="B932" s="20" t="s">
        <v>1836</v>
      </c>
      <c r="C932" s="20" t="s">
        <v>59</v>
      </c>
      <c r="D932" s="20" t="s">
        <v>689</v>
      </c>
      <c r="E932" s="20" t="s">
        <v>325</v>
      </c>
      <c r="F932" s="20" t="s">
        <v>185</v>
      </c>
      <c r="G932" s="75">
        <v>44317</v>
      </c>
      <c r="H932" s="75">
        <v>46873</v>
      </c>
      <c r="I932" s="76" t="s">
        <v>260</v>
      </c>
      <c r="J932" s="77" t="s">
        <v>1839</v>
      </c>
    </row>
    <row r="933" spans="1:10" ht="18.75">
      <c r="A933" s="74" t="s">
        <v>1835</v>
      </c>
      <c r="B933" s="20" t="s">
        <v>1836</v>
      </c>
      <c r="C933" s="20" t="s">
        <v>59</v>
      </c>
      <c r="D933" s="20" t="s">
        <v>360</v>
      </c>
      <c r="E933" s="20" t="s">
        <v>177</v>
      </c>
      <c r="F933" s="20" t="s">
        <v>185</v>
      </c>
      <c r="G933" s="75">
        <v>43965</v>
      </c>
      <c r="H933" s="75">
        <v>46478</v>
      </c>
      <c r="I933" s="76" t="s">
        <v>197</v>
      </c>
      <c r="J933" s="77" t="s">
        <v>1840</v>
      </c>
    </row>
    <row r="934" spans="1:10" ht="18.75">
      <c r="A934" s="74" t="s">
        <v>1835</v>
      </c>
      <c r="B934" s="20" t="s">
        <v>1836</v>
      </c>
      <c r="C934" s="20" t="s">
        <v>59</v>
      </c>
      <c r="D934" s="20" t="s">
        <v>460</v>
      </c>
      <c r="E934" s="20" t="s">
        <v>325</v>
      </c>
      <c r="F934" s="20" t="s">
        <v>185</v>
      </c>
      <c r="G934" s="75">
        <v>44256</v>
      </c>
      <c r="H934" s="75">
        <v>46811</v>
      </c>
      <c r="I934" s="76" t="s">
        <v>260</v>
      </c>
      <c r="J934" s="77" t="s">
        <v>1841</v>
      </c>
    </row>
    <row r="935" spans="1:10" ht="18.75">
      <c r="A935" s="74" t="s">
        <v>1835</v>
      </c>
      <c r="B935" s="20" t="s">
        <v>1836</v>
      </c>
      <c r="C935" s="20" t="s">
        <v>59</v>
      </c>
      <c r="D935" s="20" t="s">
        <v>503</v>
      </c>
      <c r="E935" s="20" t="s">
        <v>177</v>
      </c>
      <c r="F935" s="20" t="s">
        <v>185</v>
      </c>
      <c r="G935" s="75">
        <v>43965</v>
      </c>
      <c r="H935" s="75">
        <v>46478</v>
      </c>
      <c r="I935" s="76" t="s">
        <v>197</v>
      </c>
      <c r="J935" s="77" t="s">
        <v>1842</v>
      </c>
    </row>
    <row r="936" spans="1:10" ht="18.75">
      <c r="A936" s="74" t="s">
        <v>1843</v>
      </c>
      <c r="B936" s="20" t="s">
        <v>1844</v>
      </c>
      <c r="C936" s="20" t="s">
        <v>59</v>
      </c>
      <c r="D936" s="20" t="s">
        <v>770</v>
      </c>
      <c r="E936" s="20" t="s">
        <v>1184</v>
      </c>
      <c r="F936" s="20" t="s">
        <v>185</v>
      </c>
      <c r="G936" s="75">
        <v>45839</v>
      </c>
      <c r="H936" s="75">
        <v>47664</v>
      </c>
      <c r="I936" s="76" t="s">
        <v>266</v>
      </c>
      <c r="J936" s="77" t="s">
        <v>1845</v>
      </c>
    </row>
    <row r="937" spans="1:10" ht="18.75">
      <c r="A937" s="74" t="s">
        <v>1843</v>
      </c>
      <c r="B937" s="20" t="s">
        <v>1844</v>
      </c>
      <c r="C937" s="20" t="s">
        <v>59</v>
      </c>
      <c r="D937" s="20" t="s">
        <v>962</v>
      </c>
      <c r="E937" s="20" t="s">
        <v>1184</v>
      </c>
      <c r="F937" s="20" t="s">
        <v>178</v>
      </c>
      <c r="G937" s="75">
        <v>45839</v>
      </c>
      <c r="H937" s="75">
        <v>46568</v>
      </c>
      <c r="I937" s="76" t="s">
        <v>266</v>
      </c>
      <c r="J937" s="77" t="s">
        <v>1846</v>
      </c>
    </row>
    <row r="938" spans="1:10" ht="18.75">
      <c r="A938" s="74" t="s">
        <v>1847</v>
      </c>
      <c r="B938" s="20" t="s">
        <v>1751</v>
      </c>
      <c r="C938" s="20" t="s">
        <v>59</v>
      </c>
      <c r="D938" s="20" t="s">
        <v>307</v>
      </c>
      <c r="E938" s="20" t="s">
        <v>1192</v>
      </c>
      <c r="F938" s="20" t="s">
        <v>185</v>
      </c>
      <c r="G938" s="75">
        <v>45108</v>
      </c>
      <c r="H938" s="75">
        <v>46934</v>
      </c>
      <c r="I938" s="76" t="s">
        <v>266</v>
      </c>
      <c r="J938" s="77" t="s">
        <v>1848</v>
      </c>
    </row>
    <row r="939" spans="1:10" ht="18.75">
      <c r="A939" s="74" t="s">
        <v>1847</v>
      </c>
      <c r="B939" s="20" t="s">
        <v>1849</v>
      </c>
      <c r="C939" s="20" t="s">
        <v>59</v>
      </c>
      <c r="D939" s="20" t="s">
        <v>770</v>
      </c>
      <c r="E939" s="20" t="s">
        <v>1192</v>
      </c>
      <c r="F939" s="20" t="s">
        <v>185</v>
      </c>
      <c r="G939" s="75">
        <v>45108</v>
      </c>
      <c r="H939" s="75">
        <v>46934</v>
      </c>
      <c r="I939" s="76" t="s">
        <v>266</v>
      </c>
      <c r="J939" s="77" t="s">
        <v>1850</v>
      </c>
    </row>
    <row r="940" spans="1:10" ht="18.75">
      <c r="A940" s="74" t="s">
        <v>1847</v>
      </c>
      <c r="B940" s="20" t="s">
        <v>1849</v>
      </c>
      <c r="C940" s="20" t="s">
        <v>59</v>
      </c>
      <c r="D940" s="20" t="s">
        <v>884</v>
      </c>
      <c r="E940" s="20" t="s">
        <v>1192</v>
      </c>
      <c r="F940" s="20" t="s">
        <v>185</v>
      </c>
      <c r="G940" s="75">
        <v>45261</v>
      </c>
      <c r="H940" s="75">
        <v>47087</v>
      </c>
      <c r="I940" s="76" t="s">
        <v>266</v>
      </c>
      <c r="J940" s="77" t="s">
        <v>1851</v>
      </c>
    </row>
    <row r="941" spans="1:10" ht="18.75">
      <c r="A941" s="74" t="s">
        <v>1852</v>
      </c>
      <c r="B941" s="20" t="s">
        <v>1853</v>
      </c>
      <c r="C941" s="20" t="s">
        <v>181</v>
      </c>
      <c r="D941" s="20" t="s">
        <v>1281</v>
      </c>
      <c r="E941" s="20" t="s">
        <v>177</v>
      </c>
      <c r="F941" s="20" t="s">
        <v>185</v>
      </c>
      <c r="G941" s="75">
        <v>45778</v>
      </c>
      <c r="H941" s="75">
        <v>47603</v>
      </c>
      <c r="I941" s="76" t="s">
        <v>179</v>
      </c>
      <c r="J941" s="77" t="s">
        <v>1854</v>
      </c>
    </row>
    <row r="942" spans="1:10" ht="18.75">
      <c r="A942" s="74" t="s">
        <v>1852</v>
      </c>
      <c r="B942" s="20" t="s">
        <v>1853</v>
      </c>
      <c r="C942" s="20" t="s">
        <v>181</v>
      </c>
      <c r="D942" s="20" t="s">
        <v>1283</v>
      </c>
      <c r="E942" s="20" t="s">
        <v>177</v>
      </c>
      <c r="F942" s="20" t="s">
        <v>185</v>
      </c>
      <c r="G942" s="75">
        <v>45778</v>
      </c>
      <c r="H942" s="75">
        <v>47603</v>
      </c>
      <c r="I942" s="76" t="s">
        <v>179</v>
      </c>
      <c r="J942" s="77" t="s">
        <v>1855</v>
      </c>
    </row>
    <row r="943" spans="1:10" ht="18.75">
      <c r="A943" s="74" t="s">
        <v>1852</v>
      </c>
      <c r="B943" s="20" t="s">
        <v>1856</v>
      </c>
      <c r="C943" s="20" t="s">
        <v>59</v>
      </c>
      <c r="D943" s="20" t="s">
        <v>360</v>
      </c>
      <c r="E943" s="20" t="s">
        <v>177</v>
      </c>
      <c r="F943" s="20" t="s">
        <v>178</v>
      </c>
      <c r="G943" s="75">
        <v>45748</v>
      </c>
      <c r="H943" s="75">
        <v>46476</v>
      </c>
      <c r="I943" s="76" t="s">
        <v>197</v>
      </c>
      <c r="J943" s="77" t="s">
        <v>1857</v>
      </c>
    </row>
    <row r="944" spans="1:10" ht="18.75">
      <c r="A944" s="74" t="s">
        <v>1852</v>
      </c>
      <c r="B944" s="20" t="s">
        <v>1858</v>
      </c>
      <c r="C944" s="20" t="s">
        <v>59</v>
      </c>
      <c r="D944" s="20" t="s">
        <v>358</v>
      </c>
      <c r="E944" s="20" t="s">
        <v>177</v>
      </c>
      <c r="F944" s="20" t="s">
        <v>178</v>
      </c>
      <c r="G944" s="75">
        <v>45748</v>
      </c>
      <c r="H944" s="75">
        <v>46476</v>
      </c>
      <c r="I944" s="76" t="s">
        <v>197</v>
      </c>
      <c r="J944" s="77" t="s">
        <v>1859</v>
      </c>
    </row>
    <row r="945" spans="1:10" ht="18.75">
      <c r="A945" s="74" t="s">
        <v>1852</v>
      </c>
      <c r="B945" s="20" t="s">
        <v>1860</v>
      </c>
      <c r="C945" s="20" t="s">
        <v>181</v>
      </c>
      <c r="D945" s="20" t="s">
        <v>1861</v>
      </c>
      <c r="E945" s="20" t="s">
        <v>177</v>
      </c>
      <c r="F945" s="20" t="s">
        <v>185</v>
      </c>
      <c r="G945" s="75">
        <v>45296</v>
      </c>
      <c r="H945" s="75">
        <v>47238</v>
      </c>
      <c r="I945" s="76" t="s">
        <v>197</v>
      </c>
      <c r="J945" s="77" t="s">
        <v>1862</v>
      </c>
    </row>
    <row r="946" spans="1:10" ht="18.75">
      <c r="A946" s="74" t="s">
        <v>1852</v>
      </c>
      <c r="B946" s="20" t="s">
        <v>1860</v>
      </c>
      <c r="C946" s="20" t="s">
        <v>181</v>
      </c>
      <c r="D946" s="20" t="s">
        <v>1863</v>
      </c>
      <c r="E946" s="20" t="s">
        <v>177</v>
      </c>
      <c r="F946" s="20" t="s">
        <v>185</v>
      </c>
      <c r="G946" s="75">
        <v>45413</v>
      </c>
      <c r="H946" s="75">
        <v>47238</v>
      </c>
      <c r="I946" s="76" t="s">
        <v>197</v>
      </c>
      <c r="J946" s="77" t="s">
        <v>1864</v>
      </c>
    </row>
    <row r="947" spans="1:10" ht="18.75">
      <c r="A947" s="74" t="s">
        <v>1852</v>
      </c>
      <c r="B947" s="20" t="s">
        <v>1860</v>
      </c>
      <c r="C947" s="20" t="s">
        <v>181</v>
      </c>
      <c r="D947" s="20" t="s">
        <v>507</v>
      </c>
      <c r="E947" s="20" t="s">
        <v>177</v>
      </c>
      <c r="F947" s="20" t="s">
        <v>178</v>
      </c>
      <c r="G947" s="75">
        <v>45901</v>
      </c>
      <c r="H947" s="75">
        <v>46629</v>
      </c>
      <c r="I947" s="76" t="s">
        <v>197</v>
      </c>
      <c r="J947" s="77" t="s">
        <v>1865</v>
      </c>
    </row>
    <row r="948" spans="1:10" ht="18.75">
      <c r="A948" s="74" t="s">
        <v>1852</v>
      </c>
      <c r="B948" s="20" t="s">
        <v>1860</v>
      </c>
      <c r="C948" s="20" t="s">
        <v>181</v>
      </c>
      <c r="D948" s="20" t="s">
        <v>1866</v>
      </c>
      <c r="E948" s="20" t="s">
        <v>177</v>
      </c>
      <c r="F948" s="20" t="s">
        <v>178</v>
      </c>
      <c r="G948" s="75">
        <v>45901</v>
      </c>
      <c r="H948" s="75">
        <v>46629</v>
      </c>
      <c r="I948" s="76" t="s">
        <v>197</v>
      </c>
      <c r="J948" s="77" t="s">
        <v>1867</v>
      </c>
    </row>
    <row r="949" spans="1:10" ht="18.75">
      <c r="A949" s="74" t="s">
        <v>1852</v>
      </c>
      <c r="B949" s="20" t="s">
        <v>1860</v>
      </c>
      <c r="C949" s="20" t="s">
        <v>181</v>
      </c>
      <c r="D949" s="20" t="s">
        <v>360</v>
      </c>
      <c r="E949" s="20" t="s">
        <v>177</v>
      </c>
      <c r="F949" s="20" t="s">
        <v>178</v>
      </c>
      <c r="G949" s="75">
        <v>45748</v>
      </c>
      <c r="H949" s="75">
        <v>46476</v>
      </c>
      <c r="I949" s="76" t="s">
        <v>197</v>
      </c>
      <c r="J949" s="77" t="s">
        <v>1868</v>
      </c>
    </row>
    <row r="950" spans="1:10" ht="18.75">
      <c r="A950" s="74" t="s">
        <v>1852</v>
      </c>
      <c r="B950" s="20" t="s">
        <v>1860</v>
      </c>
      <c r="C950" s="20" t="s">
        <v>181</v>
      </c>
      <c r="D950" s="20" t="s">
        <v>460</v>
      </c>
      <c r="E950" s="20" t="s">
        <v>177</v>
      </c>
      <c r="F950" s="20" t="s">
        <v>178</v>
      </c>
      <c r="G950" s="75">
        <v>45778</v>
      </c>
      <c r="H950" s="75">
        <v>46507</v>
      </c>
      <c r="I950" s="76" t="s">
        <v>260</v>
      </c>
      <c r="J950" s="77" t="s">
        <v>1869</v>
      </c>
    </row>
    <row r="951" spans="1:10" ht="18.75">
      <c r="A951" s="74" t="s">
        <v>1870</v>
      </c>
      <c r="B951" s="20" t="s">
        <v>1871</v>
      </c>
      <c r="C951" s="20" t="s">
        <v>59</v>
      </c>
      <c r="D951" s="20" t="s">
        <v>294</v>
      </c>
      <c r="E951" s="20" t="s">
        <v>1188</v>
      </c>
      <c r="F951" s="20" t="s">
        <v>185</v>
      </c>
      <c r="G951" s="75">
        <v>45717</v>
      </c>
      <c r="H951" s="75">
        <v>47542</v>
      </c>
      <c r="I951" s="76" t="s">
        <v>266</v>
      </c>
      <c r="J951" s="77" t="s">
        <v>1872</v>
      </c>
    </row>
    <row r="952" spans="1:10" ht="18.75">
      <c r="A952" s="74" t="s">
        <v>1870</v>
      </c>
      <c r="B952" s="20" t="s">
        <v>1871</v>
      </c>
      <c r="C952" s="20" t="s">
        <v>59</v>
      </c>
      <c r="D952" s="20" t="s">
        <v>925</v>
      </c>
      <c r="E952" s="20" t="s">
        <v>1188</v>
      </c>
      <c r="F952" s="20" t="s">
        <v>185</v>
      </c>
      <c r="G952" s="75">
        <v>45778</v>
      </c>
      <c r="H952" s="75">
        <v>47603</v>
      </c>
      <c r="I952" s="76" t="s">
        <v>266</v>
      </c>
      <c r="J952" s="77" t="s">
        <v>1873</v>
      </c>
    </row>
    <row r="953" spans="1:10" ht="18.75">
      <c r="A953" s="74" t="s">
        <v>1870</v>
      </c>
      <c r="B953" s="20" t="s">
        <v>1871</v>
      </c>
      <c r="C953" s="20" t="s">
        <v>59</v>
      </c>
      <c r="D953" s="20" t="s">
        <v>961</v>
      </c>
      <c r="E953" s="20" t="s">
        <v>1188</v>
      </c>
      <c r="F953" s="20" t="s">
        <v>178</v>
      </c>
      <c r="G953" s="75">
        <v>45717</v>
      </c>
      <c r="H953" s="75">
        <v>46446</v>
      </c>
      <c r="I953" s="76" t="s">
        <v>266</v>
      </c>
      <c r="J953" s="77" t="s">
        <v>1874</v>
      </c>
    </row>
    <row r="954" spans="1:10" ht="18.75">
      <c r="A954" s="74" t="s">
        <v>1875</v>
      </c>
      <c r="B954" s="20"/>
      <c r="C954" s="20" t="s">
        <v>59</v>
      </c>
      <c r="D954" s="20" t="s">
        <v>925</v>
      </c>
      <c r="E954" s="20" t="s">
        <v>177</v>
      </c>
      <c r="F954" s="20" t="s">
        <v>185</v>
      </c>
      <c r="G954" s="75">
        <v>45566</v>
      </c>
      <c r="H954" s="75">
        <v>46660</v>
      </c>
      <c r="I954" s="76" t="s">
        <v>266</v>
      </c>
      <c r="J954" s="77" t="s">
        <v>1876</v>
      </c>
    </row>
    <row r="955" spans="1:10" ht="18.75">
      <c r="A955" s="74" t="s">
        <v>1877</v>
      </c>
      <c r="B955" s="20" t="s">
        <v>1877</v>
      </c>
      <c r="C955" s="20" t="s">
        <v>59</v>
      </c>
      <c r="D955" s="20" t="s">
        <v>486</v>
      </c>
      <c r="E955" s="20" t="s">
        <v>177</v>
      </c>
      <c r="F955" s="20" t="s">
        <v>178</v>
      </c>
      <c r="G955" s="75">
        <v>45778</v>
      </c>
      <c r="H955" s="75">
        <v>46507</v>
      </c>
      <c r="I955" s="76" t="s">
        <v>179</v>
      </c>
      <c r="J955" s="77" t="s">
        <v>1878</v>
      </c>
    </row>
    <row r="956" spans="1:10" ht="18.75">
      <c r="A956" s="74" t="s">
        <v>1879</v>
      </c>
      <c r="B956" s="20" t="s">
        <v>1879</v>
      </c>
      <c r="C956" s="20" t="s">
        <v>59</v>
      </c>
      <c r="D956" s="20" t="s">
        <v>1880</v>
      </c>
      <c r="E956" s="20" t="s">
        <v>177</v>
      </c>
      <c r="F956" s="20" t="s">
        <v>185</v>
      </c>
      <c r="G956" s="75">
        <v>45839</v>
      </c>
      <c r="H956" s="75">
        <v>47664</v>
      </c>
      <c r="I956" s="76" t="s">
        <v>197</v>
      </c>
      <c r="J956" s="77" t="s">
        <v>1881</v>
      </c>
    </row>
    <row r="957" spans="1:10" ht="18.75">
      <c r="A957" s="74" t="s">
        <v>1882</v>
      </c>
      <c r="B957" s="20" t="s">
        <v>1882</v>
      </c>
      <c r="C957" s="20" t="s">
        <v>59</v>
      </c>
      <c r="D957" s="20" t="s">
        <v>1883</v>
      </c>
      <c r="E957" s="20" t="s">
        <v>177</v>
      </c>
      <c r="F957" s="20" t="s">
        <v>185</v>
      </c>
      <c r="G957" s="75">
        <v>45597</v>
      </c>
      <c r="H957" s="75">
        <v>46811</v>
      </c>
      <c r="I957" s="76" t="s">
        <v>266</v>
      </c>
      <c r="J957" s="77" t="s">
        <v>1884</v>
      </c>
    </row>
    <row r="958" spans="1:10" ht="18.75">
      <c r="A958" s="74" t="s">
        <v>1885</v>
      </c>
      <c r="B958" s="20" t="s">
        <v>1885</v>
      </c>
      <c r="C958" s="20" t="s">
        <v>59</v>
      </c>
      <c r="D958" s="20" t="s">
        <v>294</v>
      </c>
      <c r="E958" s="20" t="s">
        <v>177</v>
      </c>
      <c r="F958" s="20" t="s">
        <v>185</v>
      </c>
      <c r="G958" s="75">
        <v>45658</v>
      </c>
      <c r="H958" s="75">
        <v>46873</v>
      </c>
      <c r="I958" s="76" t="s">
        <v>266</v>
      </c>
      <c r="J958" s="77" t="s">
        <v>1886</v>
      </c>
    </row>
    <row r="959" spans="1:10" ht="18.75">
      <c r="A959" s="74" t="s">
        <v>1885</v>
      </c>
      <c r="B959" s="20" t="s">
        <v>1885</v>
      </c>
      <c r="C959" s="20" t="s">
        <v>59</v>
      </c>
      <c r="D959" s="20" t="s">
        <v>324</v>
      </c>
      <c r="E959" s="20" t="s">
        <v>177</v>
      </c>
      <c r="F959" s="20" t="s">
        <v>178</v>
      </c>
      <c r="G959" s="75">
        <v>45717</v>
      </c>
      <c r="H959" s="75">
        <v>46446</v>
      </c>
      <c r="I959" s="76" t="s">
        <v>266</v>
      </c>
      <c r="J959" s="77" t="s">
        <v>1887</v>
      </c>
    </row>
    <row r="960" spans="1:10" ht="18.75">
      <c r="A960" s="74" t="s">
        <v>1885</v>
      </c>
      <c r="B960" s="20" t="s">
        <v>1885</v>
      </c>
      <c r="C960" s="20" t="s">
        <v>59</v>
      </c>
      <c r="D960" s="20" t="s">
        <v>319</v>
      </c>
      <c r="E960" s="20" t="s">
        <v>177</v>
      </c>
      <c r="F960" s="20" t="s">
        <v>178</v>
      </c>
      <c r="G960" s="75">
        <v>45778</v>
      </c>
      <c r="H960" s="75">
        <v>46507</v>
      </c>
      <c r="I960" s="76" t="s">
        <v>266</v>
      </c>
      <c r="J960" s="77" t="s">
        <v>1888</v>
      </c>
    </row>
  </sheetData>
  <sheetProtection algorithmName="SHA-512" hashValue="zZdNNtmp6Js8eAl68GAOUd5tkMOoUSNMPwIBFMlcaSNiczCrVsx2CD7ebHZC29Abm6ukY8aK8Y8fb+dKQ+fyDQ==" saltValue="RXwUxQfHB5fJyw3kCYtnqQ==" spinCount="100000" sheet="1" objects="1" scenarios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showGridLines="0" workbookViewId="0"/>
  </sheetViews>
  <sheetFormatPr defaultRowHeight="14.25"/>
  <cols>
    <col min="1" max="1" width="35.5" customWidth="1"/>
    <col min="2" max="2" width="7.375" bestFit="1" customWidth="1"/>
    <col min="3" max="3" width="94" customWidth="1"/>
  </cols>
  <sheetData>
    <row r="1" spans="1:5" ht="18.75">
      <c r="A1" s="85" t="s">
        <v>1889</v>
      </c>
      <c r="B1" s="86"/>
      <c r="C1" s="86"/>
      <c r="D1" s="86"/>
      <c r="E1" s="86"/>
    </row>
    <row r="2" spans="1:5" ht="18.75">
      <c r="A2" s="86"/>
      <c r="B2" s="86"/>
      <c r="C2" s="86"/>
      <c r="D2" s="86"/>
      <c r="E2" s="86"/>
    </row>
    <row r="3" spans="1:5" ht="18.75">
      <c r="A3" s="1"/>
      <c r="B3" s="1"/>
      <c r="C3" s="1"/>
      <c r="D3" s="1"/>
      <c r="E3" s="1"/>
    </row>
    <row r="4" spans="1:5" ht="18.75">
      <c r="A4" s="87" t="s">
        <v>1890</v>
      </c>
      <c r="B4" s="88"/>
      <c r="C4" s="88"/>
      <c r="D4" s="88"/>
      <c r="E4" s="88"/>
    </row>
    <row r="5" spans="1:5" ht="18.75">
      <c r="A5" s="1"/>
      <c r="B5" s="1"/>
      <c r="C5" s="1"/>
      <c r="D5" s="1"/>
      <c r="E5" s="1"/>
    </row>
    <row r="6" spans="1:5" ht="18.75">
      <c r="A6" s="30" t="s">
        <v>151</v>
      </c>
      <c r="B6" s="30" t="s">
        <v>1891</v>
      </c>
      <c r="C6" s="30" t="s">
        <v>1892</v>
      </c>
      <c r="D6" s="1"/>
      <c r="E6" s="1"/>
    </row>
    <row r="7" spans="1:5" ht="18.75">
      <c r="A7" s="2" t="s">
        <v>1893</v>
      </c>
      <c r="B7" s="2" t="s">
        <v>1894</v>
      </c>
      <c r="C7" s="2" t="s">
        <v>1895</v>
      </c>
      <c r="D7" s="1"/>
      <c r="E7" s="1"/>
    </row>
    <row r="8" spans="1:5" ht="18.75">
      <c r="A8" s="2" t="s">
        <v>1893</v>
      </c>
      <c r="B8" s="2" t="s">
        <v>1896</v>
      </c>
      <c r="C8" s="2" t="s">
        <v>1897</v>
      </c>
      <c r="D8" s="1"/>
      <c r="E8" s="1"/>
    </row>
    <row r="9" spans="1:5" ht="18.75">
      <c r="A9" s="2" t="s">
        <v>1893</v>
      </c>
      <c r="B9" s="2" t="s">
        <v>1898</v>
      </c>
      <c r="C9" s="2" t="s">
        <v>1899</v>
      </c>
      <c r="D9" s="1"/>
      <c r="E9" s="1"/>
    </row>
    <row r="10" spans="1:5" ht="18.75">
      <c r="A10" s="2" t="s">
        <v>1900</v>
      </c>
      <c r="B10" s="2" t="s">
        <v>1901</v>
      </c>
      <c r="C10" s="2" t="s">
        <v>1902</v>
      </c>
      <c r="D10" s="1"/>
      <c r="E10" s="1"/>
    </row>
    <row r="11" spans="1:5" ht="18.75">
      <c r="A11" s="2" t="s">
        <v>1900</v>
      </c>
      <c r="B11" s="2" t="s">
        <v>1903</v>
      </c>
      <c r="C11" s="2" t="s">
        <v>1904</v>
      </c>
      <c r="D11" s="1"/>
      <c r="E11" s="1"/>
    </row>
    <row r="12" spans="1:5" ht="18.75">
      <c r="A12" s="2" t="s">
        <v>1900</v>
      </c>
      <c r="B12" s="2" t="s">
        <v>1905</v>
      </c>
      <c r="C12" s="2" t="s">
        <v>1906</v>
      </c>
      <c r="D12" s="1"/>
      <c r="E12" s="1"/>
    </row>
    <row r="13" spans="1:5" ht="18.75">
      <c r="A13" s="2" t="s">
        <v>1900</v>
      </c>
      <c r="B13" s="2" t="s">
        <v>1907</v>
      </c>
      <c r="C13" s="2" t="s">
        <v>1908</v>
      </c>
      <c r="D13" s="1"/>
      <c r="E13" s="1"/>
    </row>
    <row r="14" spans="1:5" ht="18.75">
      <c r="A14" s="2" t="s">
        <v>1900</v>
      </c>
      <c r="B14" s="2" t="s">
        <v>1909</v>
      </c>
      <c r="C14" s="2" t="s">
        <v>1910</v>
      </c>
      <c r="D14" s="1"/>
      <c r="E14" s="1"/>
    </row>
    <row r="15" spans="1:5" ht="18.75">
      <c r="A15" s="2" t="s">
        <v>1900</v>
      </c>
      <c r="B15" s="2" t="s">
        <v>1911</v>
      </c>
      <c r="C15" s="2" t="s">
        <v>1912</v>
      </c>
      <c r="D15" s="1"/>
      <c r="E15" s="1"/>
    </row>
    <row r="16" spans="1:5" ht="18.75">
      <c r="A16" s="2" t="s">
        <v>1900</v>
      </c>
      <c r="B16" s="2" t="s">
        <v>1913</v>
      </c>
      <c r="C16" s="2" t="s">
        <v>1914</v>
      </c>
      <c r="D16" s="1"/>
      <c r="E16" s="1"/>
    </row>
    <row r="17" spans="1:5" ht="18.75">
      <c r="A17" s="2" t="s">
        <v>1915</v>
      </c>
      <c r="B17" s="2" t="s">
        <v>1916</v>
      </c>
      <c r="C17" s="2" t="s">
        <v>1917</v>
      </c>
      <c r="D17" s="1"/>
      <c r="E17" s="1"/>
    </row>
    <row r="18" spans="1:5" ht="18.75">
      <c r="A18" s="2" t="s">
        <v>1915</v>
      </c>
      <c r="B18" s="2" t="s">
        <v>1918</v>
      </c>
      <c r="C18" s="2" t="s">
        <v>1919</v>
      </c>
      <c r="D18" s="1"/>
      <c r="E18" s="1"/>
    </row>
    <row r="19" spans="1:5" ht="18.75">
      <c r="A19" s="2" t="s">
        <v>1915</v>
      </c>
      <c r="B19" s="2" t="s">
        <v>1920</v>
      </c>
      <c r="C19" s="2" t="s">
        <v>1921</v>
      </c>
      <c r="D19" s="1"/>
      <c r="E19" s="1"/>
    </row>
    <row r="20" spans="1:5" ht="18.75">
      <c r="A20" s="2" t="s">
        <v>1915</v>
      </c>
      <c r="B20" s="2" t="s">
        <v>1922</v>
      </c>
      <c r="C20" s="2" t="s">
        <v>1923</v>
      </c>
      <c r="D20" s="1"/>
      <c r="E20" s="1"/>
    </row>
    <row r="21" spans="1:5" ht="18.75">
      <c r="A21" s="2" t="s">
        <v>1915</v>
      </c>
      <c r="B21" s="2" t="s">
        <v>1924</v>
      </c>
      <c r="C21" s="2" t="s">
        <v>1925</v>
      </c>
      <c r="D21" s="1"/>
      <c r="E21" s="1"/>
    </row>
    <row r="22" spans="1:5" ht="18.75">
      <c r="A22" s="2" t="s">
        <v>1915</v>
      </c>
      <c r="B22" s="2" t="s">
        <v>1926</v>
      </c>
      <c r="C22" s="2" t="s">
        <v>1927</v>
      </c>
      <c r="D22" s="1"/>
      <c r="E22" s="1"/>
    </row>
    <row r="23" spans="1:5" ht="18.75">
      <c r="A23" s="2" t="s">
        <v>1915</v>
      </c>
      <c r="B23" s="2" t="s">
        <v>1928</v>
      </c>
      <c r="C23" s="2" t="s">
        <v>1929</v>
      </c>
      <c r="D23" s="1"/>
      <c r="E23" s="1"/>
    </row>
    <row r="24" spans="1:5" ht="18.75">
      <c r="A24" s="2" t="s">
        <v>1915</v>
      </c>
      <c r="B24" s="2" t="s">
        <v>1930</v>
      </c>
      <c r="C24" s="2" t="s">
        <v>1931</v>
      </c>
      <c r="D24" s="1"/>
      <c r="E24" s="1"/>
    </row>
    <row r="25" spans="1:5" ht="18.75">
      <c r="A25" s="2" t="s">
        <v>1915</v>
      </c>
      <c r="B25" s="2" t="s">
        <v>1932</v>
      </c>
      <c r="C25" s="2" t="s">
        <v>1933</v>
      </c>
      <c r="D25" s="1"/>
      <c r="E25" s="1"/>
    </row>
    <row r="26" spans="1:5" ht="18.75">
      <c r="A26" s="2" t="s">
        <v>1915</v>
      </c>
      <c r="B26" s="2" t="str">
        <f>"3.10"</f>
        <v>3.10</v>
      </c>
      <c r="C26" s="2" t="s">
        <v>1934</v>
      </c>
      <c r="D26" s="1"/>
      <c r="E26" s="1"/>
    </row>
    <row r="27" spans="1:5" ht="18.75">
      <c r="A27" s="2" t="s">
        <v>1915</v>
      </c>
      <c r="B27" s="2" t="s">
        <v>1935</v>
      </c>
      <c r="C27" s="2" t="s">
        <v>1936</v>
      </c>
      <c r="D27" s="1"/>
      <c r="E27" s="1"/>
    </row>
    <row r="28" spans="1:5" ht="18.75">
      <c r="A28" s="2" t="s">
        <v>1915</v>
      </c>
      <c r="B28" s="2" t="s">
        <v>1937</v>
      </c>
      <c r="C28" s="2" t="s">
        <v>1938</v>
      </c>
      <c r="D28" s="1"/>
      <c r="E28" s="1"/>
    </row>
    <row r="29" spans="1:5" ht="18.75">
      <c r="A29" s="2" t="s">
        <v>1915</v>
      </c>
      <c r="B29" s="2" t="s">
        <v>1939</v>
      </c>
      <c r="C29" s="2" t="s">
        <v>1940</v>
      </c>
      <c r="D29" s="1"/>
      <c r="E29" s="1"/>
    </row>
    <row r="30" spans="1:5" ht="18.75">
      <c r="A30" s="2" t="s">
        <v>1915</v>
      </c>
      <c r="B30" s="2" t="s">
        <v>1941</v>
      </c>
      <c r="C30" s="2" t="s">
        <v>1942</v>
      </c>
      <c r="D30" s="1"/>
      <c r="E30" s="1"/>
    </row>
    <row r="31" spans="1:5" ht="18.75">
      <c r="A31" s="2" t="s">
        <v>1915</v>
      </c>
      <c r="B31" s="2" t="s">
        <v>1943</v>
      </c>
      <c r="C31" s="2" t="s">
        <v>1944</v>
      </c>
      <c r="D31" s="1"/>
      <c r="E31" s="1"/>
    </row>
    <row r="32" spans="1:5" ht="18.75">
      <c r="A32" s="2" t="s">
        <v>1915</v>
      </c>
      <c r="B32" s="2" t="s">
        <v>1945</v>
      </c>
      <c r="C32" s="2" t="s">
        <v>1946</v>
      </c>
      <c r="D32" s="1"/>
      <c r="E32" s="1"/>
    </row>
    <row r="33" spans="1:5" ht="18.75">
      <c r="A33" s="2" t="s">
        <v>1915</v>
      </c>
      <c r="B33" s="2" t="s">
        <v>1947</v>
      </c>
      <c r="C33" s="2" t="s">
        <v>1948</v>
      </c>
      <c r="D33" s="1"/>
      <c r="E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Suzanne M. Bardeas</cp:lastModifiedBy>
  <cp:revision/>
  <dcterms:created xsi:type="dcterms:W3CDTF">2026-09-27T10:26:20Z</dcterms:created>
  <dcterms:modified xsi:type="dcterms:W3CDTF">2026-09-27T10:26:20Z</dcterms:modified>
  <cp:category/>
  <cp:contentStatus/>
</cp:coreProperties>
</file>